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4482.2024 - ODONTO GETULIO\"/>
    </mc:Choice>
  </mc:AlternateContent>
  <bookViews>
    <workbookView xWindow="0" yWindow="0" windowWidth="24000" windowHeight="97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Lote 1 - Campo Grande I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'Lote 1 - Campo Grande I'!$B$4:$K$34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2" i="30" l="1"/>
  <c r="J13" i="30" l="1"/>
  <c r="J12" i="30"/>
  <c r="F13" i="30"/>
  <c r="F12" i="30"/>
  <c r="D30" i="30" s="1"/>
  <c r="K30" i="30"/>
  <c r="D26" i="30" l="1"/>
  <c r="D27" i="30"/>
  <c r="D28" i="30"/>
  <c r="D25" i="30"/>
  <c r="B26" i="30"/>
  <c r="B27" i="30"/>
  <c r="B28" i="30"/>
  <c r="B25" i="30"/>
  <c r="D19" i="30"/>
  <c r="H8" i="30"/>
  <c r="J26" i="30" s="1"/>
  <c r="H9" i="30"/>
  <c r="J27" i="30" s="1"/>
  <c r="H10" i="30"/>
  <c r="J10" i="30" s="1"/>
  <c r="H7" i="30"/>
  <c r="J7" i="30" l="1"/>
  <c r="K28" i="30"/>
  <c r="J25" i="30"/>
  <c r="J28" i="30"/>
  <c r="D18" i="30"/>
  <c r="D17" i="30"/>
  <c r="K25" i="30" l="1"/>
  <c r="D20" i="30"/>
  <c r="J8" i="30"/>
  <c r="K26" i="30" s="1"/>
  <c r="J9" i="30"/>
  <c r="K27" i="30" s="1"/>
  <c r="I17" i="30" l="1"/>
  <c r="G30" i="30"/>
  <c r="I18" i="30" l="1"/>
  <c r="I19" i="30"/>
  <c r="I20" i="30" l="1"/>
  <c r="G28" i="30"/>
  <c r="H28" i="30" s="1"/>
  <c r="G26" i="30"/>
  <c r="H26" i="30" s="1"/>
  <c r="G25" i="30"/>
  <c r="H25" i="30" s="1"/>
  <c r="G27" i="30"/>
  <c r="H27" i="30" s="1"/>
  <c r="C20" i="27"/>
  <c r="I28" i="30" l="1"/>
  <c r="I25" i="30"/>
  <c r="I26" i="30"/>
  <c r="I27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E25" i="30" l="1"/>
  <c r="F25" i="30" s="1"/>
  <c r="E27" i="30"/>
  <c r="F27" i="30" s="1"/>
  <c r="E28" i="30"/>
  <c r="F28" i="30" s="1"/>
  <c r="E26" i="30"/>
  <c r="F26" i="30" s="1"/>
  <c r="F30" i="30" l="1"/>
  <c r="C17" i="30" s="1"/>
  <c r="G33" i="30" l="1"/>
  <c r="G34" i="30" s="1"/>
  <c r="C18" i="30"/>
  <c r="C19" i="30"/>
  <c r="C20" i="30"/>
  <c r="H20" i="30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<sst xmlns="http://schemas.openxmlformats.org/spreadsheetml/2006/main" count="1527" uniqueCount="285">
  <si>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</si>
  <si>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</si>
  <si>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</si>
  <si>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</si>
  <si>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</si>
  <si>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</si>
  <si>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</si>
  <si>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</si>
  <si>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</si>
  <si>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</si>
  <si>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</si>
  <si>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</si>
  <si>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</si>
  <si>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</si>
  <si>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</si>
  <si>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</si>
  <si>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</si>
  <si>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</si>
  <si>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</si>
  <si>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</si>
  <si>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</si>
  <si>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</si>
  <si>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</si>
  <si>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</si>
  <si>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</si>
  <si>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</si>
  <si>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</si>
  <si>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</si>
  <si>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</si>
  <si>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</si>
  <si>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</si>
  <si>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</si>
  <si>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</si>
  <si>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</si>
  <si>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</si>
  <si>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</si>
  <si>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</si>
  <si>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</si>
  <si>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</si>
  <si>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</si>
  <si>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</si>
  <si>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</si>
  <si>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</si>
  <si>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</si>
  <si>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</si>
  <si>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</si>
  <si>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</si>
  <si>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</si>
  <si>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</si>
  <si>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</si>
  <si>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</si>
  <si>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</si>
  <si>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</si>
  <si>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</si>
  <si>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</si>
  <si>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</si>
  <si>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</si>
  <si>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</si>
  <si>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</si>
  <si>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</si>
  <si>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</si>
  <si>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</si>
  <si>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</si>
  <si>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</si>
  <si>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</si>
  <si>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</si>
  <si>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</si>
  <si>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</si>
  <si>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</si>
  <si>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</si>
  <si>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</si>
  <si>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</si>
  <si>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</si>
  <si>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</si>
  <si>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</si>
  <si>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</si>
  <si>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</si>
  <si>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</si>
  <si>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</si>
  <si>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</si>
  <si>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</si>
  <si>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</si>
  <si>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</si>
  <si>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</si>
  <si>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</si>
  <si>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</si>
  <si>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</si>
  <si>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</si>
  <si>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</si>
  <si>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</si>
  <si>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</si>
  <si>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</si>
  <si>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</si>
  <si>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</si>
  <si>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</si>
  <si>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</si>
  <si>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</si>
  <si>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</si>
  <si>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</si>
  <si>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</si>
  <si>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</si>
  <si>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</si>
  <si>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</si>
  <si>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</si>
  <si>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</si>
  <si>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</si>
  <si>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</si>
  <si>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</si>
  <si>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</si>
  <si>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</si>
  <si>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</si>
  <si>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</si>
  <si>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</si>
  <si>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</si>
  <si>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</si>
  <si>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</si>
  <si>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</si>
  <si>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</si>
  <si>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</si>
  <si>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</si>
  <si>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</si>
  <si>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</si>
  <si>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</si>
  <si>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</si>
  <si>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</si>
  <si>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</si>
  <si>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</si>
  <si>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</si>
  <si>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</si>
  <si>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</si>
  <si>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</si>
  <si>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</si>
  <si>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</si>
  <si>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</si>
  <si>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</si>
  <si>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</si>
  <si>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</si>
  <si>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</si>
  <si>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</si>
  <si>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</si>
  <si>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</si>
  <si>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</si>
  <si>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</si>
  <si>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</si>
  <si>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</si>
  <si>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</si>
  <si>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</si>
  <si>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</si>
  <si>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</si>
  <si>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</si>
  <si>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</si>
  <si>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</si>
  <si>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</si>
  <si>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</si>
  <si>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</si>
  <si>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</si>
  <si>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</si>
  <si>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</si>
  <si>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</si>
  <si>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</si>
  <si>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</si>
  <si>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</si>
  <si>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</si>
  <si>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</si>
  <si>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</si>
  <si>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</si>
  <si>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</si>
  <si>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</si>
  <si>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</si>
  <si>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</si>
  <si>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</si>
  <si>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</si>
  <si>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</si>
  <si>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</si>
  <si>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</si>
  <si>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</si>
  <si>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</si>
  <si>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</si>
  <si>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</si>
  <si>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</si>
  <si>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</si>
  <si>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</si>
  <si>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</si>
  <si>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</si>
  <si>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</si>
  <si>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</si>
  <si>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</si>
  <si>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</si>
  <si>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</si>
  <si>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</si>
  <si>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</si>
  <si>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</si>
  <si>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</si>
  <si>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</si>
  <si>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</si>
  <si>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</si>
  <si>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</si>
  <si>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</si>
  <si>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</si>
  <si>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</si>
  <si>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</si>
  <si>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</si>
  <si>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</si>
  <si>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</si>
  <si>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</si>
  <si>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</si>
  <si>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</si>
  <si>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</si>
  <si>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</si>
  <si>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</si>
  <si>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</si>
  <si>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</si>
  <si>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</si>
  <si>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</si>
  <si>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</si>
  <si>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</si>
  <si>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</si>
  <si>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</si>
  <si>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</si>
  <si>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</si>
  <si>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</si>
  <si>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</si>
  <si>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</si>
  <si>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</si>
  <si>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</si>
  <si>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</si>
  <si>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</si>
  <si>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</si>
  <si>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</si>
  <si>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</si>
  <si>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</si>
  <si>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</si>
  <si>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</si>
  <si>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</si>
  <si>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</si>
  <si>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</si>
  <si>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</si>
  <si>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</si>
  <si>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</si>
  <si>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</si>
  <si>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</si>
  <si>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</si>
  <si>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</si>
  <si>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</si>
  <si>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</si>
  <si>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</si>
  <si>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</si>
  <si>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</si>
  <si>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</si>
  <si>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</si>
  <si>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</si>
  <si>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</si>
  <si>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</si>
  <si>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</si>
  <si>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</si>
  <si>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</si>
  <si>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</si>
  <si>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</si>
  <si>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</si>
  <si>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</si>
  <si>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</si>
  <si>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</si>
  <si>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</si>
  <si>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</si>
  <si>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</si>
  <si>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</si>
  <si>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</si>
  <si>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</si>
  <si>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</si>
  <si>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</si>
  <si>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</si>
  <si>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</si>
  <si>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</si>
  <si>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</si>
  <si>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</si>
  <si>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</si>
  <si>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</si>
  <si>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</si>
  <si>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</si>
  <si>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>SERVIÇO ODONTOLÓGICO</t>
  </si>
  <si>
    <t>PROCESSO SEI-080002/004482/2024</t>
  </si>
  <si>
    <t>CIRURGIA BUCO MAXILO - COORDENAÇÃO</t>
  </si>
  <si>
    <t>CIRURGIA BUCO MAXILO - PLANTÃO</t>
  </si>
  <si>
    <t>CIRURGIA BUCO MAXILO - CENTRO CIRURGICO</t>
  </si>
  <si>
    <t>ODONTOLOGIA - ROTINA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</si>
</sst>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8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54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59" fillId="10" borderId="54" xfId="1" applyNumberFormat="1" applyFont="1" applyFill="1" applyBorder="1" applyAlignment="1" applyProtection="1">
      <alignment horizontal="center" vertical="center"/>
    </xf>
    <xf numFmtId="177" fontId="59" fillId="6" borderId="25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59" fillId="11" borderId="24" xfId="0" applyFont="1" applyFill="1" applyBorder="1" applyAlignment="1">
      <alignment horizontal="center" vertical="center"/>
    </xf>
    <xf numFmtId="0" fontId="59" fillId="11" borderId="2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" xfId="0" applyNumberFormat="1" applyFont="1" applyFill="1" applyBorder="1" applyAlignment="1">
      <alignment horizontal="center" vertical="center"/>
    </xf>
    <xf numFmtId="177" fontId="59" fillId="11" borderId="25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177" fontId="62" fillId="0" borderId="3" xfId="1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67" fillId="0" borderId="7" xfId="0" applyFont="1" applyBorder="1" applyAlignment="1">
      <alignment horizontal="center"/>
    </xf>
    <xf numFmtId="0" fontId="67" fillId="0" borderId="8" xfId="0" applyFont="1" applyBorder="1" applyAlignment="1">
      <alignment horizontal="center"/>
    </xf>
    <xf numFmtId="0" fontId="67" fillId="0" borderId="11" xfId="0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7" t="s">
        <v>0</v>
      </c>
      <c r="B1" s="687"/>
      <c r="C1" s="687"/>
      <c r="D1" s="687"/>
      <c r="E1" s="687"/>
      <c r="F1" s="687"/>
      <c r="G1" s="687"/>
    </row>
    <row r="2" spans="1:12" s="4" customFormat="1" ht="21.75" customHeight="1" x14ac:dyDescent="0.25">
      <c r="A2" s="688" t="s">
        <v>1</v>
      </c>
      <c r="B2" s="688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89" t="s">
        <v>7</v>
      </c>
      <c r="B3" s="689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89"/>
      <c r="B4" s="689"/>
      <c r="C4" s="6"/>
      <c r="D4" s="6"/>
      <c r="E4" s="6"/>
      <c r="F4" s="6"/>
      <c r="G4" s="6"/>
    </row>
    <row r="5" spans="1:12" ht="12" customHeight="1" x14ac:dyDescent="0.25">
      <c r="A5" s="689" t="s">
        <v>8</v>
      </c>
      <c r="B5" s="689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5" t="s">
        <v>22</v>
      </c>
      <c r="B20" s="685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5" t="s">
        <v>23</v>
      </c>
      <c r="B21" s="685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6" t="s">
        <v>24</v>
      </c>
      <c r="B22" s="686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6" t="s">
        <v>26</v>
      </c>
      <c r="B23" s="686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7" t="s">
        <v>158</v>
      </c>
      <c r="B1" s="687"/>
      <c r="C1" s="687"/>
      <c r="D1" s="687"/>
      <c r="E1" s="687"/>
      <c r="F1" s="687"/>
      <c r="G1" s="687"/>
      <c r="H1" s="687"/>
    </row>
    <row r="2" spans="1:13" s="33" customFormat="1" ht="18" customHeight="1" x14ac:dyDescent="0.25">
      <c r="A2" s="697" t="s">
        <v>28</v>
      </c>
      <c r="B2" s="697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6" t="s">
        <v>34</v>
      </c>
      <c r="B4" s="696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6" t="s">
        <v>35</v>
      </c>
      <c r="B5" s="696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6" t="s">
        <v>159</v>
      </c>
      <c r="B6" s="696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5" t="s">
        <v>37</v>
      </c>
      <c r="B7" s="695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6"/>
      <c r="B11" s="696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6"/>
      <c r="B12" s="696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2" t="s">
        <v>8</v>
      </c>
      <c r="B14" s="692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5" t="s">
        <v>52</v>
      </c>
      <c r="B20" s="695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1"/>
      <c r="B22" s="691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2" t="s">
        <v>8</v>
      </c>
      <c r="B23" s="692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3" t="s">
        <v>58</v>
      </c>
      <c r="B39" s="693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4" t="s">
        <v>59</v>
      </c>
      <c r="B40" s="694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4" t="s">
        <v>60</v>
      </c>
      <c r="B41" s="694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0" t="s">
        <v>24</v>
      </c>
      <c r="B42" s="690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0" t="s">
        <v>26</v>
      </c>
      <c r="B43" s="690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0" t="s">
        <v>27</v>
      </c>
      <c r="B44" s="690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8" t="s">
        <v>0</v>
      </c>
      <c r="B1" s="698"/>
      <c r="C1" s="698"/>
      <c r="D1" s="698"/>
      <c r="E1" s="698"/>
      <c r="F1" s="698"/>
    </row>
    <row r="2" spans="1:11" s="33" customFormat="1" ht="32.25" customHeight="1" x14ac:dyDescent="0.25">
      <c r="A2" s="697" t="s">
        <v>28</v>
      </c>
      <c r="B2" s="697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6" t="s">
        <v>34</v>
      </c>
      <c r="B4" s="696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6" t="s">
        <v>35</v>
      </c>
      <c r="B5" s="696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6" t="s">
        <v>36</v>
      </c>
      <c r="B6" s="696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5" t="s">
        <v>37</v>
      </c>
      <c r="B7" s="695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6" t="s">
        <v>39</v>
      </c>
      <c r="B9" s="696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6" t="s">
        <v>40</v>
      </c>
      <c r="B10" s="696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6" t="s">
        <v>41</v>
      </c>
      <c r="B11" s="696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6" t="s">
        <v>42</v>
      </c>
      <c r="B12" s="696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5" t="s">
        <v>43</v>
      </c>
      <c r="B14" s="695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6" t="s">
        <v>39</v>
      </c>
      <c r="B16" s="696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6" t="s">
        <v>40</v>
      </c>
      <c r="B17" s="696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6" t="s">
        <v>41</v>
      </c>
      <c r="B18" s="696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6" t="s">
        <v>45</v>
      </c>
      <c r="B19" s="696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6" t="s">
        <v>46</v>
      </c>
      <c r="B20" s="696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6" t="s">
        <v>47</v>
      </c>
      <c r="B21" s="696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5" t="s">
        <v>48</v>
      </c>
      <c r="B22" s="695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5" t="s">
        <v>52</v>
      </c>
      <c r="B28" s="695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2" t="s">
        <v>148</v>
      </c>
      <c r="B30" s="692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1"/>
      <c r="B31" s="691"/>
      <c r="C31" s="49"/>
      <c r="D31" s="50"/>
      <c r="E31" s="51"/>
      <c r="F31" s="36"/>
      <c r="G31" s="36"/>
    </row>
    <row r="32" spans="1:11" ht="11.1" customHeight="1" x14ac:dyDescent="0.25">
      <c r="A32" s="692"/>
      <c r="B32" s="692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3" t="s">
        <v>58</v>
      </c>
      <c r="B48" s="693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4" t="s">
        <v>59</v>
      </c>
      <c r="B49" s="694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4" t="s">
        <v>60</v>
      </c>
      <c r="B50" s="694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0" t="s">
        <v>24</v>
      </c>
      <c r="B51" s="690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0" t="s">
        <v>26</v>
      </c>
      <c r="B52" s="690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0" t="s">
        <v>27</v>
      </c>
      <c r="B53" s="690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7" t="s">
        <v>149</v>
      </c>
      <c r="B1" s="687"/>
      <c r="C1" s="687"/>
      <c r="D1" s="687"/>
      <c r="E1" s="687"/>
      <c r="F1" s="687"/>
    </row>
    <row r="2" spans="1:11" s="33" customFormat="1" ht="32.25" customHeight="1" x14ac:dyDescent="0.25">
      <c r="A2" s="697" t="s">
        <v>28</v>
      </c>
      <c r="B2" s="697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6" t="s">
        <v>34</v>
      </c>
      <c r="B4" s="696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6" t="s">
        <v>35</v>
      </c>
      <c r="B5" s="696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6" t="s">
        <v>36</v>
      </c>
      <c r="B6" s="696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5" t="s">
        <v>37</v>
      </c>
      <c r="B7" s="695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6" t="s">
        <v>39</v>
      </c>
      <c r="B9" s="696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6" t="s">
        <v>40</v>
      </c>
      <c r="B10" s="696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6" t="s">
        <v>41</v>
      </c>
      <c r="B11" s="696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6" t="s">
        <v>42</v>
      </c>
      <c r="B12" s="696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5" t="s">
        <v>43</v>
      </c>
      <c r="B14" s="695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6" t="s">
        <v>39</v>
      </c>
      <c r="B16" s="696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6" t="s">
        <v>40</v>
      </c>
      <c r="B17" s="696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6" t="s">
        <v>41</v>
      </c>
      <c r="B18" s="696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6" t="s">
        <v>45</v>
      </c>
      <c r="B19" s="696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6" t="s">
        <v>46</v>
      </c>
      <c r="B20" s="696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6" t="s">
        <v>47</v>
      </c>
      <c r="B21" s="696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5" t="s">
        <v>48</v>
      </c>
      <c r="B22" s="695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5" t="s">
        <v>52</v>
      </c>
      <c r="B28" s="695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699" t="s">
        <v>53</v>
      </c>
      <c r="B30" s="700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1"/>
      <c r="B31" s="691"/>
      <c r="C31" s="49"/>
      <c r="D31" s="50"/>
      <c r="E31" s="51"/>
      <c r="F31" s="36"/>
      <c r="G31" s="77"/>
    </row>
    <row r="32" spans="1:11" ht="14.1" customHeight="1" x14ac:dyDescent="0.25">
      <c r="A32" s="692" t="s">
        <v>8</v>
      </c>
      <c r="B32" s="692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3" t="s">
        <v>58</v>
      </c>
      <c r="B48" s="693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4" t="s">
        <v>59</v>
      </c>
      <c r="B49" s="694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4" t="s">
        <v>60</v>
      </c>
      <c r="B50" s="694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0" t="s">
        <v>24</v>
      </c>
      <c r="B51" s="690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0" t="s">
        <v>26</v>
      </c>
      <c r="B52" s="690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0" t="s">
        <v>27</v>
      </c>
      <c r="B53" s="690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7" t="s">
        <v>150</v>
      </c>
      <c r="B1" s="687"/>
      <c r="C1" s="687"/>
      <c r="D1" s="687"/>
      <c r="E1" s="687"/>
      <c r="F1" s="687"/>
    </row>
    <row r="2" spans="1:11" s="33" customFormat="1" ht="25.5" customHeight="1" x14ac:dyDescent="0.25">
      <c r="A2" s="697" t="s">
        <v>28</v>
      </c>
      <c r="B2" s="697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6" t="s">
        <v>39</v>
      </c>
      <c r="B4" s="696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6" t="s">
        <v>40</v>
      </c>
      <c r="B5" s="696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6" t="s">
        <v>41</v>
      </c>
      <c r="B6" s="696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6" t="s">
        <v>42</v>
      </c>
      <c r="B7" s="696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5" t="s">
        <v>43</v>
      </c>
      <c r="B8" s="695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6" t="s">
        <v>39</v>
      </c>
      <c r="B10" s="696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6" t="s">
        <v>40</v>
      </c>
      <c r="B11" s="696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6" t="s">
        <v>41</v>
      </c>
      <c r="B12" s="696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5" t="s">
        <v>48</v>
      </c>
      <c r="B13" s="695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5" t="s">
        <v>52</v>
      </c>
      <c r="B19" s="695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2" t="s">
        <v>148</v>
      </c>
      <c r="B21" s="692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1"/>
      <c r="B22" s="691"/>
      <c r="C22" s="49"/>
      <c r="D22" s="50"/>
      <c r="E22" s="51"/>
      <c r="F22" s="36"/>
      <c r="G22" s="77"/>
    </row>
    <row r="23" spans="1:11" ht="14.1" customHeight="1" x14ac:dyDescent="0.25">
      <c r="A23" s="692" t="s">
        <v>8</v>
      </c>
      <c r="B23" s="692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3" t="s">
        <v>58</v>
      </c>
      <c r="B39" s="693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4" t="s">
        <v>59</v>
      </c>
      <c r="B40" s="694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4" t="s">
        <v>60</v>
      </c>
      <c r="B41" s="694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0" t="s">
        <v>24</v>
      </c>
      <c r="B42" s="690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0" t="s">
        <v>26</v>
      </c>
      <c r="B43" s="690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0" t="s">
        <v>27</v>
      </c>
      <c r="B44" s="690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7" t="s">
        <v>152</v>
      </c>
      <c r="B1" s="687"/>
      <c r="C1" s="687"/>
      <c r="D1" s="687"/>
      <c r="E1" s="687"/>
      <c r="F1" s="687"/>
    </row>
    <row r="2" spans="1:11" s="33" customFormat="1" ht="27.75" customHeight="1" x14ac:dyDescent="0.25">
      <c r="A2" s="697" t="s">
        <v>28</v>
      </c>
      <c r="B2" s="697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6" t="s">
        <v>39</v>
      </c>
      <c r="B4" s="696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6" t="s">
        <v>40</v>
      </c>
      <c r="B5" s="696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6" t="s">
        <v>41</v>
      </c>
      <c r="B6" s="696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6" t="s">
        <v>42</v>
      </c>
      <c r="B7" s="696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5" t="s">
        <v>43</v>
      </c>
      <c r="B8" s="695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6" t="s">
        <v>39</v>
      </c>
      <c r="B10" s="696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6" t="s">
        <v>40</v>
      </c>
      <c r="B11" s="696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6" t="s">
        <v>41</v>
      </c>
      <c r="B12" s="696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5" t="s">
        <v>48</v>
      </c>
      <c r="B13" s="695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5" t="s">
        <v>52</v>
      </c>
      <c r="B19" s="695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1" t="s">
        <v>148</v>
      </c>
      <c r="B21" s="702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1"/>
      <c r="B22" s="691"/>
      <c r="C22" s="49"/>
      <c r="D22" s="50"/>
      <c r="E22" s="51"/>
      <c r="F22" s="36"/>
      <c r="G22" s="77"/>
    </row>
    <row r="23" spans="1:11" ht="14.1" hidden="1" customHeight="1" x14ac:dyDescent="0.25">
      <c r="A23" s="692" t="s">
        <v>8</v>
      </c>
      <c r="B23" s="692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3" t="s">
        <v>58</v>
      </c>
      <c r="B39" s="693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4" t="s">
        <v>59</v>
      </c>
      <c r="B40" s="694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4" t="s">
        <v>60</v>
      </c>
      <c r="B41" s="694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0" t="s">
        <v>24</v>
      </c>
      <c r="B42" s="690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0" t="s">
        <v>26</v>
      </c>
      <c r="B43" s="690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0" t="s">
        <v>27</v>
      </c>
      <c r="B44" s="690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7" t="s">
        <v>61</v>
      </c>
      <c r="B1" s="687"/>
      <c r="C1" s="687"/>
      <c r="D1" s="687"/>
      <c r="E1" s="687"/>
      <c r="F1" s="687"/>
    </row>
    <row r="2" spans="1:11" s="33" customFormat="1" ht="26.25" customHeight="1" x14ac:dyDescent="0.25">
      <c r="A2" s="697" t="s">
        <v>28</v>
      </c>
      <c r="B2" s="697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6" t="s">
        <v>39</v>
      </c>
      <c r="B4" s="696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6" t="s">
        <v>40</v>
      </c>
      <c r="B5" s="696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6" t="s">
        <v>41</v>
      </c>
      <c r="B6" s="696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6" t="s">
        <v>42</v>
      </c>
      <c r="B7" s="696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5" t="s">
        <v>43</v>
      </c>
      <c r="B8" s="695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6" t="s">
        <v>39</v>
      </c>
      <c r="B10" s="696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6" t="s">
        <v>40</v>
      </c>
      <c r="B11" s="696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6" t="s">
        <v>41</v>
      </c>
      <c r="B12" s="696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5" t="s">
        <v>48</v>
      </c>
      <c r="B13" s="695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5" t="s">
        <v>52</v>
      </c>
      <c r="B19" s="695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2" t="s">
        <v>148</v>
      </c>
      <c r="B21" s="692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1"/>
      <c r="B22" s="691"/>
      <c r="C22" s="49"/>
      <c r="D22" s="50"/>
      <c r="E22" s="51"/>
      <c r="F22" s="36"/>
      <c r="G22" s="77"/>
    </row>
    <row r="23" spans="1:11" ht="14.1" customHeight="1" x14ac:dyDescent="0.25">
      <c r="A23" s="692" t="s">
        <v>8</v>
      </c>
      <c r="B23" s="692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3" t="s">
        <v>58</v>
      </c>
      <c r="B39" s="693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4" t="s">
        <v>59</v>
      </c>
      <c r="B40" s="694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4" t="s">
        <v>60</v>
      </c>
      <c r="B41" s="694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0" t="s">
        <v>24</v>
      </c>
      <c r="B42" s="690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0" t="s">
        <v>26</v>
      </c>
      <c r="B43" s="690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0" t="s">
        <v>27</v>
      </c>
      <c r="B44" s="690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3" t="s">
        <v>62</v>
      </c>
      <c r="B1" s="703"/>
      <c r="C1" s="703"/>
      <c r="D1" s="703"/>
      <c r="E1" s="703"/>
      <c r="F1" s="703"/>
      <c r="G1" s="703"/>
    </row>
    <row r="2" spans="1:11" s="33" customFormat="1" ht="32.25" customHeight="1" x14ac:dyDescent="0.25">
      <c r="A2" s="697" t="s">
        <v>28</v>
      </c>
      <c r="B2" s="697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6" t="s">
        <v>34</v>
      </c>
      <c r="B4" s="696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6" t="s">
        <v>35</v>
      </c>
      <c r="B5" s="696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6" t="s">
        <v>36</v>
      </c>
      <c r="B6" s="696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5" t="s">
        <v>37</v>
      </c>
      <c r="B7" s="695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6" t="s">
        <v>68</v>
      </c>
      <c r="B9" s="696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6" t="s">
        <v>69</v>
      </c>
      <c r="B10" s="696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6" t="s">
        <v>70</v>
      </c>
      <c r="B11" s="696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6" t="s">
        <v>71</v>
      </c>
      <c r="B12" s="696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5" t="s">
        <v>72</v>
      </c>
      <c r="B14" s="695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6" t="s">
        <v>39</v>
      </c>
      <c r="B16" s="696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6" t="s">
        <v>40</v>
      </c>
      <c r="B17" s="696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6" t="s">
        <v>41</v>
      </c>
      <c r="B18" s="696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6" t="s">
        <v>45</v>
      </c>
      <c r="B19" s="696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6" t="s">
        <v>46</v>
      </c>
      <c r="B20" s="696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6" t="s">
        <v>47</v>
      </c>
      <c r="B21" s="696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5" t="s">
        <v>74</v>
      </c>
      <c r="B22" s="695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5" t="s">
        <v>52</v>
      </c>
      <c r="B28" s="695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2" t="s">
        <v>7</v>
      </c>
      <c r="B30" s="692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1"/>
      <c r="B31" s="691"/>
      <c r="C31" s="49"/>
      <c r="D31" s="50"/>
      <c r="E31" s="51"/>
      <c r="F31" s="51"/>
      <c r="G31" s="36"/>
    </row>
    <row r="32" spans="1:11" ht="14.1" customHeight="1" x14ac:dyDescent="0.25">
      <c r="A32" s="692" t="s">
        <v>8</v>
      </c>
      <c r="B32" s="692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3" t="s">
        <v>58</v>
      </c>
      <c r="B48" s="693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4" t="s">
        <v>59</v>
      </c>
      <c r="B49" s="694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4" t="s">
        <v>60</v>
      </c>
      <c r="B50" s="694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0" t="s">
        <v>24</v>
      </c>
      <c r="B51" s="690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0" t="s">
        <v>26</v>
      </c>
      <c r="B52" s="690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0" t="s">
        <v>27</v>
      </c>
      <c r="B53" s="690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3" t="s">
        <v>76</v>
      </c>
      <c r="B1" s="703"/>
      <c r="C1" s="703"/>
      <c r="D1" s="703"/>
      <c r="E1" s="703"/>
      <c r="F1" s="703"/>
      <c r="G1" s="703"/>
    </row>
    <row r="2" spans="1:11" s="33" customFormat="1" ht="30" customHeight="1" x14ac:dyDescent="0.25">
      <c r="A2" s="697" t="s">
        <v>28</v>
      </c>
      <c r="B2" s="697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6" t="s">
        <v>34</v>
      </c>
      <c r="B4" s="696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6" t="s">
        <v>35</v>
      </c>
      <c r="B5" s="696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6" t="s">
        <v>36</v>
      </c>
      <c r="B6" s="696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5" t="s">
        <v>37</v>
      </c>
      <c r="B7" s="695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6" t="s">
        <v>68</v>
      </c>
      <c r="B9" s="696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6" t="s">
        <v>69</v>
      </c>
      <c r="B10" s="696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6" t="s">
        <v>70</v>
      </c>
      <c r="B11" s="696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6" t="s">
        <v>71</v>
      </c>
      <c r="B12" s="696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5" t="s">
        <v>72</v>
      </c>
      <c r="B14" s="695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6" t="s">
        <v>39</v>
      </c>
      <c r="B16" s="696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6" t="s">
        <v>40</v>
      </c>
      <c r="B17" s="696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6" t="s">
        <v>41</v>
      </c>
      <c r="B18" s="696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6" t="s">
        <v>45</v>
      </c>
      <c r="B19" s="696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6" t="s">
        <v>46</v>
      </c>
      <c r="B20" s="696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6" t="s">
        <v>47</v>
      </c>
      <c r="B21" s="696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5" t="s">
        <v>74</v>
      </c>
      <c r="B22" s="695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5" t="s">
        <v>52</v>
      </c>
      <c r="B28" s="695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2" t="s">
        <v>7</v>
      </c>
      <c r="B30" s="692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1"/>
      <c r="B31" s="691"/>
      <c r="C31" s="49"/>
      <c r="D31" s="50"/>
      <c r="E31" s="51"/>
      <c r="F31" s="51"/>
      <c r="G31" s="36"/>
    </row>
    <row r="32" spans="1:11" ht="11.1" customHeight="1" x14ac:dyDescent="0.25">
      <c r="A32" s="692" t="s">
        <v>8</v>
      </c>
      <c r="B32" s="692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3" t="s">
        <v>58</v>
      </c>
      <c r="B48" s="693"/>
      <c r="C48" s="54"/>
      <c r="D48" s="67">
        <v>600000</v>
      </c>
      <c r="E48" s="56"/>
      <c r="F48" s="56"/>
    </row>
    <row r="49" spans="1:11" ht="14.1" hidden="1" customHeight="1" x14ac:dyDescent="0.25">
      <c r="A49" s="694" t="s">
        <v>59</v>
      </c>
      <c r="B49" s="694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4" t="s">
        <v>60</v>
      </c>
      <c r="B50" s="694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0" t="s">
        <v>24</v>
      </c>
      <c r="B51" s="690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0" t="s">
        <v>26</v>
      </c>
      <c r="B52" s="690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0" t="s">
        <v>27</v>
      </c>
      <c r="B53" s="690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3" t="s">
        <v>78</v>
      </c>
      <c r="B1" s="703"/>
      <c r="C1" s="703"/>
      <c r="D1" s="703"/>
      <c r="E1" s="703"/>
      <c r="F1" s="703"/>
      <c r="G1" s="703"/>
    </row>
    <row r="2" spans="1:11" s="33" customFormat="1" ht="32.25" customHeight="1" x14ac:dyDescent="0.25">
      <c r="A2" s="697" t="s">
        <v>28</v>
      </c>
      <c r="B2" s="697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6" t="s">
        <v>34</v>
      </c>
      <c r="B4" s="696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6" t="s">
        <v>35</v>
      </c>
      <c r="B5" s="696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6" t="s">
        <v>36</v>
      </c>
      <c r="B6" s="696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5" t="s">
        <v>37</v>
      </c>
      <c r="B7" s="695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6" t="s">
        <v>79</v>
      </c>
      <c r="B9" s="696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6" t="s">
        <v>80</v>
      </c>
      <c r="B10" s="696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6" t="s">
        <v>81</v>
      </c>
      <c r="B11" s="696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6" t="s">
        <v>82</v>
      </c>
      <c r="B12" s="696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6" t="s">
        <v>82</v>
      </c>
      <c r="B13" s="696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6" t="s">
        <v>83</v>
      </c>
      <c r="B14" s="696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6" t="s">
        <v>84</v>
      </c>
      <c r="B15" s="696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6" t="s">
        <v>85</v>
      </c>
      <c r="B16" s="696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5" t="s">
        <v>72</v>
      </c>
      <c r="B17" s="695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6" t="s">
        <v>39</v>
      </c>
      <c r="B19" s="696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6" t="s">
        <v>40</v>
      </c>
      <c r="B20" s="696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6" t="s">
        <v>41</v>
      </c>
      <c r="B21" s="696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6" t="s">
        <v>45</v>
      </c>
      <c r="B22" s="696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6" t="s">
        <v>46</v>
      </c>
      <c r="B23" s="696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6" t="s">
        <v>47</v>
      </c>
      <c r="B24" s="696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5" t="s">
        <v>74</v>
      </c>
      <c r="B25" s="695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5" t="s">
        <v>52</v>
      </c>
      <c r="B31" s="695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2" t="s">
        <v>7</v>
      </c>
      <c r="B33" s="692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1"/>
      <c r="B34" s="691"/>
      <c r="C34" s="49"/>
      <c r="D34" s="50"/>
      <c r="E34" s="51"/>
      <c r="F34" s="51"/>
      <c r="G34" s="36"/>
    </row>
    <row r="35" spans="1:11" ht="14.1" customHeight="1" x14ac:dyDescent="0.25">
      <c r="A35" s="692" t="s">
        <v>8</v>
      </c>
      <c r="B35" s="692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3" t="s">
        <v>58</v>
      </c>
      <c r="B51" s="693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4" t="s">
        <v>59</v>
      </c>
      <c r="B52" s="694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4" t="s">
        <v>60</v>
      </c>
      <c r="B53" s="694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0" t="s">
        <v>24</v>
      </c>
      <c r="B54" s="690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0" t="s">
        <v>26</v>
      </c>
      <c r="B55" s="690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0" t="s">
        <v>27</v>
      </c>
      <c r="B56" s="690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7" t="s">
        <v>62</v>
      </c>
      <c r="B1" s="687"/>
      <c r="C1" s="687"/>
      <c r="D1" s="687"/>
      <c r="E1" s="687"/>
    </row>
    <row r="2" spans="1:10" s="33" customFormat="1" ht="32.25" customHeight="1" x14ac:dyDescent="0.25">
      <c r="A2" s="697" t="s">
        <v>28</v>
      </c>
      <c r="B2" s="697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6" t="s">
        <v>34</v>
      </c>
      <c r="B4" s="696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6" t="s">
        <v>35</v>
      </c>
      <c r="B5" s="696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6" t="s">
        <v>36</v>
      </c>
      <c r="B6" s="696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5" t="s">
        <v>37</v>
      </c>
      <c r="B7" s="695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6" t="s">
        <v>88</v>
      </c>
      <c r="B9" s="696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6" t="s">
        <v>89</v>
      </c>
      <c r="B10" s="696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6" t="s">
        <v>90</v>
      </c>
      <c r="B11" s="696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6" t="s">
        <v>91</v>
      </c>
      <c r="B12" s="696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5" t="s">
        <v>72</v>
      </c>
      <c r="B13" s="695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6" t="s">
        <v>92</v>
      </c>
      <c r="B15" s="696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6" t="s">
        <v>93</v>
      </c>
      <c r="B16" s="696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6" t="s">
        <v>94</v>
      </c>
      <c r="B17" s="696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6" t="s">
        <v>45</v>
      </c>
      <c r="B18" s="696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6" t="s">
        <v>46</v>
      </c>
      <c r="B19" s="696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6" t="s">
        <v>47</v>
      </c>
      <c r="B20" s="696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5" t="s">
        <v>74</v>
      </c>
      <c r="B21" s="695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5" t="s">
        <v>52</v>
      </c>
      <c r="B27" s="695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2" t="s">
        <v>7</v>
      </c>
      <c r="B29" s="692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1"/>
      <c r="B30" s="691"/>
      <c r="C30" s="50"/>
      <c r="D30" s="51"/>
      <c r="E30" s="51"/>
    </row>
    <row r="31" spans="1:10" ht="14.1" customHeight="1" x14ac:dyDescent="0.25">
      <c r="A31" s="692" t="s">
        <v>8</v>
      </c>
      <c r="B31" s="692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3" t="s">
        <v>58</v>
      </c>
      <c r="B47" s="693"/>
      <c r="C47" s="67">
        <f>E31+C38</f>
        <v>0</v>
      </c>
      <c r="D47" s="56"/>
      <c r="E47" s="56"/>
    </row>
    <row r="48" spans="1:6" ht="14.1" customHeight="1" x14ac:dyDescent="0.25">
      <c r="A48" s="694" t="s">
        <v>22</v>
      </c>
      <c r="B48" s="694"/>
      <c r="C48" s="51">
        <f>E31+D38</f>
        <v>0</v>
      </c>
      <c r="D48" s="56"/>
      <c r="E48" s="56"/>
    </row>
    <row r="49" spans="1:10" ht="14.1" customHeight="1" x14ac:dyDescent="0.25">
      <c r="A49" s="694" t="s">
        <v>60</v>
      </c>
      <c r="B49" s="694"/>
      <c r="C49" s="51">
        <f>C48/(1-B44)</f>
        <v>0</v>
      </c>
      <c r="D49" s="56"/>
      <c r="E49" s="56"/>
    </row>
    <row r="50" spans="1:10" s="72" customFormat="1" ht="14.1" customHeight="1" x14ac:dyDescent="0.25">
      <c r="A50" s="690" t="s">
        <v>24</v>
      </c>
      <c r="B50" s="690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0" t="s">
        <v>26</v>
      </c>
      <c r="B51" s="690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0" t="s">
        <v>27</v>
      </c>
      <c r="B52" s="690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7" t="s">
        <v>62</v>
      </c>
      <c r="B1" s="687"/>
      <c r="C1" s="687"/>
      <c r="D1" s="687"/>
      <c r="E1" s="687"/>
      <c r="F1" s="687"/>
    </row>
    <row r="2" spans="1:11" s="33" customFormat="1" ht="20.25" customHeight="1" x14ac:dyDescent="0.25">
      <c r="A2" s="697" t="s">
        <v>1</v>
      </c>
      <c r="B2" s="697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2" t="s">
        <v>7</v>
      </c>
      <c r="B3" s="692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1"/>
      <c r="B4" s="691"/>
      <c r="C4" s="51"/>
      <c r="D4" s="51"/>
      <c r="E4" s="51"/>
      <c r="F4" s="51"/>
    </row>
    <row r="5" spans="1:11" ht="9" customHeight="1" x14ac:dyDescent="0.25">
      <c r="A5" s="692" t="s">
        <v>8</v>
      </c>
      <c r="B5" s="692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4" t="s">
        <v>22</v>
      </c>
      <c r="B22" s="694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4" t="s">
        <v>60</v>
      </c>
      <c r="B23" s="694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0" t="s">
        <v>24</v>
      </c>
      <c r="B24" s="690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0" t="s">
        <v>26</v>
      </c>
      <c r="B25" s="690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0" t="s">
        <v>27</v>
      </c>
      <c r="B26" s="690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7" t="s">
        <v>97</v>
      </c>
      <c r="B1" s="687"/>
      <c r="C1" s="687"/>
      <c r="D1" s="687"/>
      <c r="E1" s="687"/>
      <c r="F1" s="687"/>
      <c r="G1" s="687"/>
    </row>
    <row r="2" spans="1:12" s="94" customFormat="1" ht="18.75" customHeight="1" x14ac:dyDescent="0.25">
      <c r="A2" s="688" t="s">
        <v>1</v>
      </c>
      <c r="B2" s="688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5" t="s">
        <v>100</v>
      </c>
      <c r="B3" s="705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5" t="s">
        <v>8</v>
      </c>
      <c r="B8" s="705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6" t="s">
        <v>22</v>
      </c>
      <c r="B25" s="706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4" t="s">
        <v>60</v>
      </c>
      <c r="B26" s="704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6" t="s">
        <v>24</v>
      </c>
      <c r="B27" s="686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6" t="s">
        <v>26</v>
      </c>
      <c r="B28" s="686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6" t="s">
        <v>27</v>
      </c>
      <c r="B29" s="686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7" t="s">
        <v>134</v>
      </c>
      <c r="B37" s="707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3" t="s">
        <v>62</v>
      </c>
      <c r="B1" s="703"/>
      <c r="C1" s="703"/>
      <c r="D1" s="703"/>
      <c r="E1" s="703"/>
      <c r="F1" s="703"/>
      <c r="G1" s="703"/>
    </row>
    <row r="2" spans="1:11" s="33" customFormat="1" ht="32.25" customHeight="1" x14ac:dyDescent="0.25">
      <c r="A2" s="697" t="s">
        <v>28</v>
      </c>
      <c r="B2" s="697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6" t="s">
        <v>34</v>
      </c>
      <c r="B4" s="696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6" t="s">
        <v>35</v>
      </c>
      <c r="B5" s="696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6" t="s">
        <v>36</v>
      </c>
      <c r="B6" s="696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5" t="s">
        <v>37</v>
      </c>
      <c r="B7" s="695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6" t="s">
        <v>135</v>
      </c>
      <c r="B9" s="696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6" t="s">
        <v>136</v>
      </c>
      <c r="B10" s="696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6" t="s">
        <v>137</v>
      </c>
      <c r="B11" s="696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6" t="s">
        <v>138</v>
      </c>
      <c r="B12" s="696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5" t="s">
        <v>72</v>
      </c>
      <c r="B14" s="695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6" t="s">
        <v>140</v>
      </c>
      <c r="B16" s="696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6" t="s">
        <v>141</v>
      </c>
      <c r="B17" s="696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6" t="s">
        <v>139</v>
      </c>
      <c r="B18" s="696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6" t="s">
        <v>45</v>
      </c>
      <c r="B19" s="696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6" t="s">
        <v>46</v>
      </c>
      <c r="B20" s="696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6" t="s">
        <v>47</v>
      </c>
      <c r="B21" s="696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5" t="s">
        <v>74</v>
      </c>
      <c r="B22" s="695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5" t="s">
        <v>52</v>
      </c>
      <c r="B28" s="695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2" t="s">
        <v>7</v>
      </c>
      <c r="B30" s="692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1"/>
      <c r="B31" s="691"/>
      <c r="C31" s="49"/>
      <c r="D31" s="50"/>
      <c r="E31" s="51"/>
      <c r="F31" s="51"/>
      <c r="G31" s="36"/>
    </row>
    <row r="32" spans="1:11" ht="14.1" customHeight="1" x14ac:dyDescent="0.25">
      <c r="A32" s="692" t="s">
        <v>8</v>
      </c>
      <c r="B32" s="692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3" t="s">
        <v>17</v>
      </c>
      <c r="B48" s="693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4" t="s">
        <v>59</v>
      </c>
      <c r="B49" s="694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4" t="s">
        <v>60</v>
      </c>
      <c r="B50" s="694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0" t="s">
        <v>24</v>
      </c>
      <c r="B51" s="690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0" t="s">
        <v>26</v>
      </c>
      <c r="B52" s="690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0" t="s">
        <v>27</v>
      </c>
      <c r="B53" s="690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B1:K56"/>
  <sheetViews>
    <sheetView showGridLines="0" tabSelected="1" topLeftCell="A22" zoomScale="120" zoomScaleNormal="120" workbookViewId="0">
      <selection activeCell="I39" sqref="I39"/>
    </sheetView>
  </sheetViews>
  <sheetFormatPr defaultRowHeight="11.25" x14ac:dyDescent="0.2"/>
  <cols>
    <col min="1" max="1" width="4.42578125" style="617" customWidth="1"/>
    <col min="2" max="2" width="16.7109375" style="617" customWidth="1"/>
    <col min="3" max="3" width="35.5703125" style="617" customWidth="1"/>
    <col min="4" max="4" width="14.42578125" style="617" customWidth="1"/>
    <col min="5" max="5" width="14.85546875" style="617" bestFit="1" customWidth="1"/>
    <col min="6" max="6" width="16.85546875" style="617" bestFit="1" customWidth="1"/>
    <col min="7" max="7" width="10.7109375" style="617" bestFit="1" customWidth="1"/>
    <col min="8" max="9" width="15.7109375" style="617" bestFit="1" customWidth="1"/>
    <col min="10" max="10" width="15.42578125" style="617" bestFit="1" customWidth="1"/>
    <col min="11" max="11" width="15.85546875" style="617" bestFit="1" customWidth="1"/>
    <col min="12" max="16384" width="9.140625" style="617"/>
  </cols>
  <sheetData>
    <row r="1" spans="2:11" ht="12" thickBot="1" x14ac:dyDescent="0.25"/>
    <row r="2" spans="2:11" ht="15.75" thickBot="1" x14ac:dyDescent="0.3">
      <c r="B2" s="766" t="s">
        <v>280</v>
      </c>
      <c r="C2" s="767"/>
      <c r="D2" s="767"/>
      <c r="E2" s="767"/>
      <c r="F2" s="767"/>
      <c r="G2" s="767"/>
      <c r="H2" s="767"/>
      <c r="I2" s="767"/>
      <c r="J2" s="767"/>
      <c r="K2" s="768"/>
    </row>
    <row r="3" spans="2:11" ht="12" thickBot="1" x14ac:dyDescent="0.25"/>
    <row r="4" spans="2:11" ht="12.75" x14ac:dyDescent="0.2">
      <c r="B4" s="710" t="s">
        <v>279</v>
      </c>
      <c r="C4" s="711"/>
      <c r="D4" s="711"/>
      <c r="E4" s="711"/>
      <c r="F4" s="711"/>
      <c r="G4" s="711"/>
      <c r="H4" s="711"/>
      <c r="I4" s="711"/>
      <c r="J4" s="711"/>
      <c r="K4" s="712"/>
    </row>
    <row r="5" spans="2:11" ht="12.75" x14ac:dyDescent="0.2">
      <c r="B5" s="749" t="s">
        <v>255</v>
      </c>
      <c r="C5" s="750"/>
      <c r="D5" s="750"/>
      <c r="E5" s="750"/>
      <c r="F5" s="750"/>
      <c r="G5" s="750"/>
      <c r="H5" s="750"/>
      <c r="I5" s="750"/>
      <c r="J5" s="750"/>
      <c r="K5" s="751"/>
    </row>
    <row r="6" spans="2:11" ht="15" customHeight="1" x14ac:dyDescent="0.2">
      <c r="B6" s="757" t="s">
        <v>28</v>
      </c>
      <c r="C6" s="758"/>
      <c r="D6" s="758"/>
      <c r="E6" s="758"/>
      <c r="F6" s="773" t="s">
        <v>29</v>
      </c>
      <c r="G6" s="777"/>
      <c r="H6" s="771" t="s">
        <v>263</v>
      </c>
      <c r="I6" s="772"/>
      <c r="J6" s="773" t="s">
        <v>264</v>
      </c>
      <c r="K6" s="774"/>
    </row>
    <row r="7" spans="2:11" ht="15" customHeight="1" x14ac:dyDescent="0.2">
      <c r="B7" s="757" t="s">
        <v>281</v>
      </c>
      <c r="C7" s="758"/>
      <c r="D7" s="758"/>
      <c r="E7" s="758"/>
      <c r="F7" s="764">
        <v>129</v>
      </c>
      <c r="G7" s="765"/>
      <c r="H7" s="673">
        <f>ROUND(I7,2)</f>
        <v>0</v>
      </c>
      <c r="I7" s="672">
        <v>0</v>
      </c>
      <c r="J7" s="754">
        <f>F7*H7</f>
        <v>0</v>
      </c>
      <c r="K7" s="755"/>
    </row>
    <row r="8" spans="2:11" ht="15" customHeight="1" x14ac:dyDescent="0.2">
      <c r="B8" s="757" t="s">
        <v>282</v>
      </c>
      <c r="C8" s="758"/>
      <c r="D8" s="758"/>
      <c r="E8" s="758"/>
      <c r="F8" s="764">
        <v>731</v>
      </c>
      <c r="G8" s="765"/>
      <c r="H8" s="673">
        <f t="shared" ref="H8:H10" si="0">ROUND(I8,2)</f>
        <v>0</v>
      </c>
      <c r="I8" s="672">
        <v>0</v>
      </c>
      <c r="J8" s="754">
        <f>F8*H8</f>
        <v>0</v>
      </c>
      <c r="K8" s="755"/>
    </row>
    <row r="9" spans="2:11" ht="15" customHeight="1" x14ac:dyDescent="0.2">
      <c r="B9" s="757" t="s">
        <v>283</v>
      </c>
      <c r="C9" s="758"/>
      <c r="D9" s="758"/>
      <c r="E9" s="758"/>
      <c r="F9" s="764">
        <v>206</v>
      </c>
      <c r="G9" s="765"/>
      <c r="H9" s="673">
        <f t="shared" si="0"/>
        <v>0</v>
      </c>
      <c r="I9" s="672">
        <v>0</v>
      </c>
      <c r="J9" s="754">
        <f>F9*H9</f>
        <v>0</v>
      </c>
      <c r="K9" s="755"/>
    </row>
    <row r="10" spans="2:11" ht="15" customHeight="1" x14ac:dyDescent="0.2">
      <c r="B10" s="757" t="s">
        <v>284</v>
      </c>
      <c r="C10" s="758"/>
      <c r="D10" s="758"/>
      <c r="E10" s="758"/>
      <c r="F10" s="764">
        <v>1827</v>
      </c>
      <c r="G10" s="765"/>
      <c r="H10" s="673">
        <f t="shared" si="0"/>
        <v>0</v>
      </c>
      <c r="I10" s="672">
        <v>0</v>
      </c>
      <c r="J10" s="754">
        <f t="shared" ref="J10" si="1">F10*H10</f>
        <v>0</v>
      </c>
      <c r="K10" s="755"/>
    </row>
    <row r="11" spans="2:11" ht="15" hidden="1" customHeight="1" x14ac:dyDescent="0.2">
      <c r="B11" s="759"/>
      <c r="C11" s="760"/>
      <c r="D11" s="760"/>
      <c r="E11" s="761"/>
      <c r="F11" s="764"/>
      <c r="G11" s="765"/>
      <c r="H11" s="673"/>
      <c r="I11" s="672"/>
      <c r="J11" s="756"/>
      <c r="K11" s="755"/>
    </row>
    <row r="12" spans="2:11" ht="15.75" customHeight="1" x14ac:dyDescent="0.2">
      <c r="B12" s="775" t="s">
        <v>256</v>
      </c>
      <c r="C12" s="776"/>
      <c r="D12" s="776"/>
      <c r="E12" s="776"/>
      <c r="F12" s="747">
        <f>SUM(F7:G10)</f>
        <v>2893</v>
      </c>
      <c r="G12" s="748"/>
      <c r="H12" s="674"/>
      <c r="I12" s="762" t="s">
        <v>275</v>
      </c>
      <c r="J12" s="752">
        <f>SUM(J7:K10)</f>
        <v>0</v>
      </c>
      <c r="K12" s="753"/>
    </row>
    <row r="13" spans="2:11" ht="15" customHeight="1" thickBot="1" x14ac:dyDescent="0.25">
      <c r="B13" s="717" t="s">
        <v>277</v>
      </c>
      <c r="C13" s="718"/>
      <c r="D13" s="718"/>
      <c r="E13" s="718"/>
      <c r="F13" s="719">
        <f>F12*12</f>
        <v>34716</v>
      </c>
      <c r="G13" s="720"/>
      <c r="H13" s="674"/>
      <c r="I13" s="763"/>
      <c r="J13" s="713">
        <f>J12*12</f>
        <v>0</v>
      </c>
      <c r="K13" s="714"/>
    </row>
    <row r="14" spans="2:11" ht="15" customHeight="1" thickBot="1" x14ac:dyDescent="0.25">
      <c r="B14" s="618"/>
      <c r="C14" s="619"/>
      <c r="D14" s="620"/>
      <c r="E14" s="621"/>
      <c r="F14" s="622"/>
      <c r="G14" s="616"/>
      <c r="H14" s="616"/>
      <c r="I14" s="616"/>
      <c r="J14" s="623"/>
      <c r="K14" s="624"/>
    </row>
    <row r="15" spans="2:11" ht="15" customHeight="1" x14ac:dyDescent="0.2">
      <c r="B15" s="723" t="s">
        <v>265</v>
      </c>
      <c r="C15" s="724"/>
      <c r="D15" s="721" t="s">
        <v>262</v>
      </c>
      <c r="E15" s="722"/>
      <c r="G15" s="727" t="s">
        <v>266</v>
      </c>
      <c r="H15" s="625" t="s">
        <v>261</v>
      </c>
      <c r="I15" s="729" t="s">
        <v>254</v>
      </c>
      <c r="J15" s="715"/>
      <c r="K15" s="716"/>
    </row>
    <row r="16" spans="2:11" ht="15" customHeight="1" x14ac:dyDescent="0.2">
      <c r="B16" s="725"/>
      <c r="C16" s="726"/>
      <c r="D16" s="669"/>
      <c r="E16" s="670" t="s">
        <v>275</v>
      </c>
      <c r="G16" s="728"/>
      <c r="H16" s="671" t="s">
        <v>275</v>
      </c>
      <c r="I16" s="730"/>
      <c r="J16" s="665"/>
      <c r="K16" s="666"/>
    </row>
    <row r="17" spans="2:11" ht="19.5" customHeight="1" x14ac:dyDescent="0.2">
      <c r="B17" s="626" t="s">
        <v>259</v>
      </c>
      <c r="C17" s="667" t="e">
        <f>D17/$F$30</f>
        <v>#DIV/0!</v>
      </c>
      <c r="D17" s="668">
        <f>ROUND(E17,2)</f>
        <v>0</v>
      </c>
      <c r="E17" s="684">
        <v>0</v>
      </c>
      <c r="G17" s="628" t="s">
        <v>19</v>
      </c>
      <c r="H17" s="629">
        <v>6.4999999999999997E-3</v>
      </c>
      <c r="I17" s="630">
        <f>$J$12*H17</f>
        <v>0</v>
      </c>
      <c r="J17" s="623"/>
      <c r="K17" s="624"/>
    </row>
    <row r="18" spans="2:11" ht="15" customHeight="1" x14ac:dyDescent="0.2">
      <c r="B18" s="626" t="s">
        <v>15</v>
      </c>
      <c r="C18" s="667" t="e">
        <f>D18/$F$30</f>
        <v>#DIV/0!</v>
      </c>
      <c r="D18" s="668">
        <f>ROUND(E18,2)</f>
        <v>0</v>
      </c>
      <c r="E18" s="684">
        <v>0</v>
      </c>
      <c r="G18" s="628" t="s">
        <v>20</v>
      </c>
      <c r="H18" s="629">
        <v>0.03</v>
      </c>
      <c r="I18" s="630">
        <f>$J$12*H18</f>
        <v>0</v>
      </c>
      <c r="J18" s="623"/>
      <c r="K18" s="663"/>
    </row>
    <row r="19" spans="2:11" ht="15" customHeight="1" x14ac:dyDescent="0.2">
      <c r="B19" s="626" t="s">
        <v>55</v>
      </c>
      <c r="C19" s="667" t="e">
        <f>D19/($F$30+D17+D18)</f>
        <v>#DIV/0!</v>
      </c>
      <c r="D19" s="668">
        <f>ROUND(E19,2)</f>
        <v>0</v>
      </c>
      <c r="E19" s="684">
        <v>0</v>
      </c>
      <c r="G19" s="628" t="s">
        <v>21</v>
      </c>
      <c r="H19" s="629">
        <v>0.05</v>
      </c>
      <c r="I19" s="630">
        <f t="shared" ref="I19" si="2">$J$12*H19</f>
        <v>0</v>
      </c>
      <c r="J19" s="623"/>
      <c r="K19" s="624"/>
    </row>
    <row r="20" spans="2:11" ht="15" customHeight="1" thickBot="1" x14ac:dyDescent="0.25">
      <c r="B20" s="664" t="s">
        <v>260</v>
      </c>
      <c r="C20" s="632" t="e">
        <f>SUM(C17:C19)</f>
        <v>#DIV/0!</v>
      </c>
      <c r="D20" s="731">
        <f>SUM(D17:D19)</f>
        <v>0</v>
      </c>
      <c r="E20" s="732"/>
      <c r="F20" s="635"/>
      <c r="G20" s="631" t="s">
        <v>17</v>
      </c>
      <c r="H20" s="632">
        <f ca="1">SUM(H17:H20)</f>
        <v>0</v>
      </c>
      <c r="I20" s="633">
        <f>SUM(I17:I19)</f>
        <v>0</v>
      </c>
      <c r="J20" s="661"/>
      <c r="K20" s="634"/>
    </row>
    <row r="21" spans="2:11" ht="15" customHeight="1" x14ac:dyDescent="0.2">
      <c r="B21" s="618"/>
      <c r="C21" s="619"/>
      <c r="D21" s="622"/>
      <c r="E21" s="621"/>
      <c r="F21" s="622"/>
      <c r="G21" s="616"/>
      <c r="H21" s="616"/>
      <c r="I21" s="616"/>
      <c r="J21" s="616"/>
      <c r="K21" s="624"/>
    </row>
    <row r="22" spans="2:11" ht="15" customHeight="1" thickBot="1" x14ac:dyDescent="0.25">
      <c r="B22" s="636"/>
      <c r="C22" s="616"/>
      <c r="D22" s="616"/>
      <c r="E22" s="616"/>
      <c r="F22" s="616"/>
      <c r="G22" s="616"/>
      <c r="H22" s="616"/>
      <c r="I22" s="616"/>
      <c r="J22" s="616"/>
      <c r="K22" s="624"/>
    </row>
    <row r="23" spans="2:11" ht="15" customHeight="1" x14ac:dyDescent="0.2">
      <c r="B23" s="710" t="s">
        <v>267</v>
      </c>
      <c r="C23" s="711"/>
      <c r="D23" s="711"/>
      <c r="E23" s="711"/>
      <c r="F23" s="712"/>
      <c r="G23" s="710" t="s">
        <v>268</v>
      </c>
      <c r="H23" s="711"/>
      <c r="I23" s="711"/>
      <c r="J23" s="711"/>
      <c r="K23" s="712"/>
    </row>
    <row r="24" spans="2:11" ht="27" customHeight="1" x14ac:dyDescent="0.2">
      <c r="B24" s="757" t="s">
        <v>28</v>
      </c>
      <c r="C24" s="758"/>
      <c r="D24" s="637" t="s">
        <v>29</v>
      </c>
      <c r="E24" s="638" t="s">
        <v>257</v>
      </c>
      <c r="F24" s="639" t="s">
        <v>258</v>
      </c>
      <c r="G24" s="626" t="s">
        <v>274</v>
      </c>
      <c r="H24" s="638" t="s">
        <v>271</v>
      </c>
      <c r="I24" s="638" t="s">
        <v>270</v>
      </c>
      <c r="J24" s="637" t="s">
        <v>273</v>
      </c>
      <c r="K24" s="640" t="s">
        <v>272</v>
      </c>
    </row>
    <row r="25" spans="2:11" ht="15" customHeight="1" x14ac:dyDescent="0.2">
      <c r="B25" s="708" t="str">
        <f>B7</f>
        <v>CIRURGIA BUCO MAXILO - COORDENAÇÃO</v>
      </c>
      <c r="C25" s="709"/>
      <c r="D25" s="675">
        <f>F7</f>
        <v>129</v>
      </c>
      <c r="E25" s="641">
        <f>IFERROR(J25-I25-H25,"0")</f>
        <v>0</v>
      </c>
      <c r="F25" s="676">
        <f>D25*E25</f>
        <v>0</v>
      </c>
      <c r="G25" s="679" t="str">
        <f t="shared" ref="G25:G30" si="3">IFERROR(K25/$K$30,"0")</f>
        <v>0</v>
      </c>
      <c r="H25" s="641">
        <f>IFERROR(($D$20*G25)/D25,"0")</f>
        <v>0</v>
      </c>
      <c r="I25" s="641">
        <f>IFERROR(($I$20*G25)/D25,"0")</f>
        <v>0</v>
      </c>
      <c r="J25" s="642">
        <f>H7</f>
        <v>0</v>
      </c>
      <c r="K25" s="677">
        <f>J7</f>
        <v>0</v>
      </c>
    </row>
    <row r="26" spans="2:11" ht="16.5" customHeight="1" x14ac:dyDescent="0.2">
      <c r="B26" s="708" t="str">
        <f>B8</f>
        <v>CIRURGIA BUCO MAXILO - PLANTÃO</v>
      </c>
      <c r="C26" s="709"/>
      <c r="D26" s="675">
        <f>F8</f>
        <v>731</v>
      </c>
      <c r="E26" s="641">
        <f t="shared" ref="E26:E28" si="4">IFERROR(J26-I26-H26,"0")</f>
        <v>0</v>
      </c>
      <c r="F26" s="676">
        <f t="shared" ref="F26:F28" si="5">D26*E26</f>
        <v>0</v>
      </c>
      <c r="G26" s="679" t="str">
        <f t="shared" si="3"/>
        <v>0</v>
      </c>
      <c r="H26" s="641">
        <f t="shared" ref="H26:H28" si="6">IFERROR(($D$20*G26)/D26,"0")</f>
        <v>0</v>
      </c>
      <c r="I26" s="641">
        <f t="shared" ref="I26:I28" si="7">IFERROR(($I$20*G26)/D26,"0")</f>
        <v>0</v>
      </c>
      <c r="J26" s="642">
        <f>H8</f>
        <v>0</v>
      </c>
      <c r="K26" s="677">
        <f>J8</f>
        <v>0</v>
      </c>
    </row>
    <row r="27" spans="2:11" ht="15" customHeight="1" x14ac:dyDescent="0.2">
      <c r="B27" s="708" t="str">
        <f>B9</f>
        <v>CIRURGIA BUCO MAXILO - CENTRO CIRURGICO</v>
      </c>
      <c r="C27" s="709"/>
      <c r="D27" s="675">
        <f>F9</f>
        <v>206</v>
      </c>
      <c r="E27" s="641">
        <f t="shared" si="4"/>
        <v>0</v>
      </c>
      <c r="F27" s="676">
        <f t="shared" si="5"/>
        <v>0</v>
      </c>
      <c r="G27" s="679" t="str">
        <f t="shared" si="3"/>
        <v>0</v>
      </c>
      <c r="H27" s="641">
        <f t="shared" si="6"/>
        <v>0</v>
      </c>
      <c r="I27" s="641">
        <f t="shared" si="7"/>
        <v>0</v>
      </c>
      <c r="J27" s="642">
        <f>H9</f>
        <v>0</v>
      </c>
      <c r="K27" s="677">
        <f>J9</f>
        <v>0</v>
      </c>
    </row>
    <row r="28" spans="2:11" ht="15" customHeight="1" thickBot="1" x14ac:dyDescent="0.25">
      <c r="B28" s="708" t="str">
        <f>B10</f>
        <v>ODONTOLOGIA - ROTINA</v>
      </c>
      <c r="C28" s="709"/>
      <c r="D28" s="675">
        <f>F10</f>
        <v>1827</v>
      </c>
      <c r="E28" s="641">
        <f t="shared" si="4"/>
        <v>0</v>
      </c>
      <c r="F28" s="676">
        <f t="shared" si="5"/>
        <v>0</v>
      </c>
      <c r="G28" s="679" t="str">
        <f t="shared" si="3"/>
        <v>0</v>
      </c>
      <c r="H28" s="641">
        <f t="shared" si="6"/>
        <v>0</v>
      </c>
      <c r="I28" s="641">
        <f t="shared" si="7"/>
        <v>0</v>
      </c>
      <c r="J28" s="642">
        <f>H10</f>
        <v>0</v>
      </c>
      <c r="K28" s="677">
        <f>J10</f>
        <v>0</v>
      </c>
    </row>
    <row r="29" spans="2:11" ht="13.5" hidden="1" thickBot="1" x14ac:dyDescent="0.25">
      <c r="B29" s="708"/>
      <c r="C29" s="709"/>
      <c r="D29" s="675"/>
      <c r="E29" s="641"/>
      <c r="F29" s="676"/>
      <c r="G29" s="679"/>
      <c r="H29" s="641"/>
      <c r="I29" s="641"/>
      <c r="J29" s="642"/>
      <c r="K29" s="677"/>
    </row>
    <row r="30" spans="2:11" ht="13.5" thickBot="1" x14ac:dyDescent="0.25">
      <c r="B30" s="769" t="s">
        <v>8</v>
      </c>
      <c r="C30" s="770"/>
      <c r="D30" s="643">
        <f>F12</f>
        <v>2893</v>
      </c>
      <c r="E30" s="681"/>
      <c r="F30" s="644">
        <f>SUM(F25:F28)</f>
        <v>0</v>
      </c>
      <c r="G30" s="678" t="str">
        <f t="shared" si="3"/>
        <v>0</v>
      </c>
      <c r="H30" s="741"/>
      <c r="I30" s="742"/>
      <c r="J30" s="742"/>
      <c r="K30" s="683">
        <f>SUM(K25:K28)</f>
        <v>0</v>
      </c>
    </row>
    <row r="31" spans="2:11" ht="15.75" thickBot="1" x14ac:dyDescent="0.3">
      <c r="B31" s="645"/>
      <c r="C31" s="645"/>
      <c r="D31" s="646"/>
      <c r="E31" s="647"/>
      <c r="F31" s="647"/>
      <c r="G31" s="680"/>
      <c r="H31" s="648"/>
      <c r="I31" s="649"/>
      <c r="J31" s="649"/>
      <c r="K31" s="682"/>
    </row>
    <row r="32" spans="2:11" ht="26.25" customHeight="1" x14ac:dyDescent="0.2">
      <c r="B32" s="645"/>
      <c r="C32" s="645"/>
      <c r="D32" s="743" t="s">
        <v>276</v>
      </c>
      <c r="E32" s="744"/>
      <c r="F32" s="744"/>
      <c r="G32" s="745">
        <f>(D20+I20+F30)-K30</f>
        <v>0</v>
      </c>
      <c r="H32" s="745"/>
      <c r="I32" s="746"/>
      <c r="J32" s="649"/>
      <c r="K32" s="649"/>
    </row>
    <row r="33" spans="2:11" ht="26.25" customHeight="1" x14ac:dyDescent="0.2">
      <c r="D33" s="733" t="s">
        <v>269</v>
      </c>
      <c r="E33" s="734"/>
      <c r="F33" s="734"/>
      <c r="G33" s="737">
        <f>D20+I20+F30</f>
        <v>0</v>
      </c>
      <c r="H33" s="737"/>
      <c r="I33" s="738"/>
      <c r="J33" s="662"/>
      <c r="K33" s="627"/>
    </row>
    <row r="34" spans="2:11" ht="23.25" customHeight="1" thickBot="1" x14ac:dyDescent="0.25">
      <c r="D34" s="735" t="s">
        <v>278</v>
      </c>
      <c r="E34" s="736"/>
      <c r="F34" s="736"/>
      <c r="G34" s="739">
        <f>G33*12</f>
        <v>0</v>
      </c>
      <c r="H34" s="739"/>
      <c r="I34" s="740"/>
      <c r="J34" s="627"/>
      <c r="K34" s="627"/>
    </row>
    <row r="35" spans="2:11" ht="18.75" customHeight="1" x14ac:dyDescent="0.2">
      <c r="G35" s="651"/>
      <c r="H35" s="652"/>
      <c r="I35" s="653"/>
    </row>
    <row r="36" spans="2:11" x14ac:dyDescent="0.2">
      <c r="G36" s="651"/>
      <c r="H36" s="652"/>
      <c r="I36" s="653"/>
    </row>
    <row r="37" spans="2:11" x14ac:dyDescent="0.2">
      <c r="G37" s="651"/>
      <c r="H37" s="652"/>
      <c r="I37" s="654"/>
    </row>
    <row r="38" spans="2:11" x14ac:dyDescent="0.2">
      <c r="B38" s="651"/>
      <c r="C38" s="655"/>
      <c r="D38" s="655"/>
      <c r="E38" s="655"/>
      <c r="F38" s="650"/>
      <c r="G38" s="651"/>
      <c r="H38" s="652"/>
      <c r="I38" s="656"/>
    </row>
    <row r="39" spans="2:11" x14ac:dyDescent="0.2">
      <c r="G39" s="650"/>
      <c r="H39" s="651"/>
      <c r="I39" s="650"/>
      <c r="J39" s="650"/>
      <c r="K39" s="650"/>
    </row>
    <row r="40" spans="2:11" x14ac:dyDescent="0.2">
      <c r="G40" s="650"/>
      <c r="H40" s="651"/>
      <c r="I40" s="650"/>
      <c r="J40" s="650"/>
      <c r="K40" s="650"/>
    </row>
    <row r="41" spans="2:11" x14ac:dyDescent="0.2">
      <c r="G41" s="650"/>
      <c r="H41" s="651"/>
      <c r="I41" s="650"/>
      <c r="J41" s="650"/>
      <c r="K41" s="650"/>
    </row>
    <row r="42" spans="2:11" x14ac:dyDescent="0.2">
      <c r="G42" s="650"/>
      <c r="H42" s="651"/>
      <c r="I42" s="650"/>
      <c r="J42" s="650"/>
      <c r="K42" s="657"/>
    </row>
    <row r="43" spans="2:11" x14ac:dyDescent="0.2">
      <c r="G43" s="650"/>
      <c r="H43" s="651"/>
      <c r="I43" s="650"/>
      <c r="J43" s="650"/>
      <c r="K43" s="657"/>
    </row>
    <row r="44" spans="2:11" x14ac:dyDescent="0.2">
      <c r="G44" s="658"/>
      <c r="H44" s="651"/>
      <c r="I44" s="659"/>
      <c r="J44" s="650"/>
      <c r="K44" s="650"/>
    </row>
    <row r="48" spans="2:11" ht="15.75" customHeight="1" x14ac:dyDescent="0.2"/>
    <row r="49" spans="7:7" ht="15" customHeight="1" x14ac:dyDescent="0.2"/>
    <row r="56" spans="7:7" x14ac:dyDescent="0.2">
      <c r="G56" s="660"/>
    </row>
  </sheetData>
  <sheetProtection selectLockedCells="1"/>
  <mergeCells count="51">
    <mergeCell ref="B2:K2"/>
    <mergeCell ref="J8:K8"/>
    <mergeCell ref="J9:K9"/>
    <mergeCell ref="B30:C30"/>
    <mergeCell ref="B24:C24"/>
    <mergeCell ref="B25:C25"/>
    <mergeCell ref="B26:C26"/>
    <mergeCell ref="J7:K7"/>
    <mergeCell ref="B4:K4"/>
    <mergeCell ref="H6:I6"/>
    <mergeCell ref="J6:K6"/>
    <mergeCell ref="B12:E12"/>
    <mergeCell ref="F6:G6"/>
    <mergeCell ref="F7:G7"/>
    <mergeCell ref="F8:G8"/>
    <mergeCell ref="F9:G9"/>
    <mergeCell ref="F12:G12"/>
    <mergeCell ref="B5:K5"/>
    <mergeCell ref="J12:K12"/>
    <mergeCell ref="J10:K10"/>
    <mergeCell ref="J11:K11"/>
    <mergeCell ref="B6:E6"/>
    <mergeCell ref="B7:E7"/>
    <mergeCell ref="B8:E8"/>
    <mergeCell ref="B9:E9"/>
    <mergeCell ref="B10:E10"/>
    <mergeCell ref="B11:E11"/>
    <mergeCell ref="I12:I13"/>
    <mergeCell ref="F10:G10"/>
    <mergeCell ref="F11:G11"/>
    <mergeCell ref="D20:E20"/>
    <mergeCell ref="D33:F33"/>
    <mergeCell ref="D34:F34"/>
    <mergeCell ref="G33:I33"/>
    <mergeCell ref="G34:I34"/>
    <mergeCell ref="H30:J30"/>
    <mergeCell ref="D32:F32"/>
    <mergeCell ref="G32:I32"/>
    <mergeCell ref="J13:K13"/>
    <mergeCell ref="J15:K15"/>
    <mergeCell ref="B13:E13"/>
    <mergeCell ref="F13:G13"/>
    <mergeCell ref="D15:E15"/>
    <mergeCell ref="B15:C16"/>
    <mergeCell ref="G15:G16"/>
    <mergeCell ref="I15:I16"/>
    <mergeCell ref="B27:C27"/>
    <mergeCell ref="B28:C28"/>
    <mergeCell ref="B29:C29"/>
    <mergeCell ref="B23:F23"/>
    <mergeCell ref="G23:K23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97" t="s">
        <v>241</v>
      </c>
      <c r="B1" s="797"/>
      <c r="C1" s="797"/>
      <c r="D1" s="797"/>
      <c r="E1" s="797"/>
      <c r="F1" s="797"/>
      <c r="G1" s="344"/>
      <c r="H1" s="315"/>
      <c r="I1" s="315"/>
      <c r="J1" s="315"/>
      <c r="K1" s="315"/>
    </row>
    <row r="2" spans="1:14" s="365" customFormat="1" ht="45" customHeight="1" x14ac:dyDescent="0.25">
      <c r="A2" s="798" t="s">
        <v>196</v>
      </c>
      <c r="B2" s="799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85" t="s">
        <v>34</v>
      </c>
      <c r="B4" s="786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85" t="s">
        <v>35</v>
      </c>
      <c r="B5" s="786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85" t="s">
        <v>36</v>
      </c>
      <c r="B6" s="786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95" t="s">
        <v>37</v>
      </c>
      <c r="B7" s="796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85" t="s">
        <v>210</v>
      </c>
      <c r="B9" s="786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85" t="s">
        <v>211</v>
      </c>
      <c r="B10" s="786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85" t="s">
        <v>212</v>
      </c>
      <c r="B11" s="786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7" t="s">
        <v>191</v>
      </c>
      <c r="B15" s="788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7" t="s">
        <v>192</v>
      </c>
      <c r="B16" s="788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7" t="s">
        <v>193</v>
      </c>
      <c r="B17" s="788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9" t="s">
        <v>8</v>
      </c>
      <c r="B18" s="790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85" t="s">
        <v>52</v>
      </c>
      <c r="B24" s="786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91"/>
      <c r="B26" s="792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91" t="s">
        <v>8</v>
      </c>
      <c r="B27" s="792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93" t="s">
        <v>58</v>
      </c>
      <c r="B41" s="794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8" t="s">
        <v>59</v>
      </c>
      <c r="B42" s="779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8" t="s">
        <v>60</v>
      </c>
      <c r="B44" s="779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80" t="s">
        <v>24</v>
      </c>
      <c r="B45" s="781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80" t="s">
        <v>26</v>
      </c>
      <c r="B46" s="781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82" t="s">
        <v>27</v>
      </c>
      <c r="B47" s="783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84"/>
      <c r="B48" s="784"/>
      <c r="C48" s="784"/>
      <c r="D48" s="784"/>
      <c r="E48" s="784"/>
      <c r="F48" s="784"/>
      <c r="G48" s="784"/>
      <c r="H48" s="784"/>
      <c r="I48" s="784"/>
      <c r="J48" s="784"/>
      <c r="K48" s="784"/>
      <c r="L48" s="784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97" t="s">
        <v>209</v>
      </c>
      <c r="B1" s="797"/>
      <c r="C1" s="797"/>
      <c r="D1" s="797"/>
      <c r="E1" s="797"/>
      <c r="F1" s="797"/>
      <c r="G1" s="344"/>
      <c r="H1" s="315"/>
      <c r="I1" s="315"/>
      <c r="J1" s="315"/>
      <c r="K1" s="315"/>
    </row>
    <row r="2" spans="1:15" s="365" customFormat="1" ht="41.25" customHeight="1" x14ac:dyDescent="0.25">
      <c r="A2" s="800" t="s">
        <v>28</v>
      </c>
      <c r="B2" s="800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6" t="s">
        <v>34</v>
      </c>
      <c r="B4" s="786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6" t="s">
        <v>35</v>
      </c>
      <c r="B5" s="786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6" t="s">
        <v>36</v>
      </c>
      <c r="B6" s="786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96" t="s">
        <v>37</v>
      </c>
      <c r="B7" s="796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802" t="s">
        <v>213</v>
      </c>
      <c r="B9" s="803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802" t="s">
        <v>214</v>
      </c>
      <c r="B10" s="803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802" t="s">
        <v>215</v>
      </c>
      <c r="B11" s="803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802" t="s">
        <v>216</v>
      </c>
      <c r="B12" s="803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802" t="s">
        <v>220</v>
      </c>
      <c r="B13" s="803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802" t="s">
        <v>221</v>
      </c>
      <c r="B14" s="803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802" t="s">
        <v>217</v>
      </c>
      <c r="B15" s="803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802" t="s">
        <v>218</v>
      </c>
      <c r="B16" s="803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802" t="s">
        <v>219</v>
      </c>
      <c r="B17" s="803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92" t="s">
        <v>8</v>
      </c>
      <c r="B18" s="792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6" t="s">
        <v>52</v>
      </c>
      <c r="B24" s="786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92"/>
      <c r="B26" s="792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92" t="s">
        <v>8</v>
      </c>
      <c r="B27" s="792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801" t="s">
        <v>58</v>
      </c>
      <c r="B43" s="801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801" t="s">
        <v>59</v>
      </c>
      <c r="B44" s="801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801" t="s">
        <v>60</v>
      </c>
      <c r="B46" s="801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81" t="s">
        <v>24</v>
      </c>
      <c r="B47" s="781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81" t="s">
        <v>26</v>
      </c>
      <c r="B48" s="781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81" t="s">
        <v>27</v>
      </c>
      <c r="B49" s="781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84"/>
      <c r="B50" s="784"/>
      <c r="C50" s="784"/>
      <c r="D50" s="784"/>
      <c r="E50" s="784"/>
      <c r="F50" s="784"/>
      <c r="G50" s="784"/>
      <c r="H50" s="784"/>
      <c r="I50" s="784"/>
      <c r="J50" s="784"/>
      <c r="K50" s="784"/>
      <c r="L50" s="784"/>
      <c r="M50" s="784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804" t="s">
        <v>205</v>
      </c>
      <c r="B1" s="804"/>
      <c r="C1" s="804"/>
      <c r="D1" s="804"/>
      <c r="E1" s="804"/>
      <c r="F1" s="804"/>
      <c r="G1" s="555"/>
      <c r="H1" s="555"/>
    </row>
    <row r="2" spans="1:13" s="196" customFormat="1" ht="60" customHeight="1" x14ac:dyDescent="0.25">
      <c r="A2" s="805" t="s">
        <v>196</v>
      </c>
      <c r="B2" s="806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6" t="s">
        <v>34</v>
      </c>
      <c r="B4" s="786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6" t="s">
        <v>35</v>
      </c>
      <c r="B5" s="786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6" t="s">
        <v>36</v>
      </c>
      <c r="B6" s="786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96" t="s">
        <v>37</v>
      </c>
      <c r="B7" s="796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6"/>
      <c r="B11" s="786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6"/>
      <c r="B12" s="786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92" t="s">
        <v>8</v>
      </c>
      <c r="B14" s="792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6" t="s">
        <v>52</v>
      </c>
      <c r="B20" s="786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92"/>
      <c r="B22" s="792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92" t="s">
        <v>8</v>
      </c>
      <c r="B23" s="792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7" t="s">
        <v>58</v>
      </c>
      <c r="B39" s="807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801" t="s">
        <v>59</v>
      </c>
      <c r="B40" s="801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801" t="s">
        <v>60</v>
      </c>
      <c r="B42" s="801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81" t="s">
        <v>24</v>
      </c>
      <c r="B43" s="781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81" t="s">
        <v>26</v>
      </c>
      <c r="B44" s="781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81" t="s">
        <v>27</v>
      </c>
      <c r="B45" s="781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10" t="s">
        <v>204</v>
      </c>
      <c r="B1" s="810"/>
      <c r="C1" s="810"/>
      <c r="D1" s="810"/>
      <c r="E1" s="810"/>
      <c r="F1" s="810"/>
      <c r="G1" s="390"/>
      <c r="H1" s="390"/>
    </row>
    <row r="2" spans="1:16" s="196" customFormat="1" ht="51" customHeight="1" x14ac:dyDescent="0.25">
      <c r="A2" s="811" t="s">
        <v>196</v>
      </c>
      <c r="B2" s="812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85" t="s">
        <v>34</v>
      </c>
      <c r="B4" s="786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85" t="s">
        <v>35</v>
      </c>
      <c r="B5" s="786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85" t="s">
        <v>36</v>
      </c>
      <c r="B6" s="786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95" t="s">
        <v>37</v>
      </c>
      <c r="B7" s="796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85"/>
      <c r="B11" s="786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85"/>
      <c r="B12" s="786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91" t="s">
        <v>8</v>
      </c>
      <c r="B14" s="792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85" t="s">
        <v>52</v>
      </c>
      <c r="B20" s="786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91"/>
      <c r="B22" s="792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91" t="s">
        <v>8</v>
      </c>
      <c r="B23" s="792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8" t="s">
        <v>58</v>
      </c>
      <c r="B39" s="807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9" t="s">
        <v>59</v>
      </c>
      <c r="B40" s="801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9" t="s">
        <v>60</v>
      </c>
      <c r="B42" s="801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80" t="s">
        <v>24</v>
      </c>
      <c r="B43" s="781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80" t="s">
        <v>26</v>
      </c>
      <c r="B44" s="781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82" t="s">
        <v>27</v>
      </c>
      <c r="B45" s="783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8" t="s">
        <v>180</v>
      </c>
      <c r="B1" s="698"/>
      <c r="C1" s="698"/>
      <c r="D1" s="698"/>
      <c r="E1" s="698"/>
      <c r="F1" s="698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8" t="s">
        <v>28</v>
      </c>
      <c r="B2" s="818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6" t="s">
        <v>34</v>
      </c>
      <c r="B4" s="786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6" t="s">
        <v>35</v>
      </c>
      <c r="B5" s="786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6" t="s">
        <v>36</v>
      </c>
      <c r="B6" s="786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7" t="s">
        <v>37</v>
      </c>
      <c r="B7" s="817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3" t="s">
        <v>181</v>
      </c>
      <c r="B9" s="814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13" t="s">
        <v>182</v>
      </c>
      <c r="B10" s="814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13" t="s">
        <v>183</v>
      </c>
      <c r="B11" s="814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13" t="s">
        <v>184</v>
      </c>
      <c r="B12" s="814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13" t="s">
        <v>185</v>
      </c>
      <c r="B13" s="814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13" t="s">
        <v>186</v>
      </c>
      <c r="B14" s="814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13" t="s">
        <v>187</v>
      </c>
      <c r="B15" s="814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13" t="s">
        <v>188</v>
      </c>
      <c r="B16" s="814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13" t="s">
        <v>189</v>
      </c>
      <c r="B17" s="814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13" t="s">
        <v>190</v>
      </c>
      <c r="B18" s="814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6" t="s">
        <v>8</v>
      </c>
      <c r="B19" s="816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7" t="s">
        <v>52</v>
      </c>
      <c r="B25" s="817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92"/>
      <c r="B27" s="792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6" t="s">
        <v>8</v>
      </c>
      <c r="B28" s="816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7" t="s">
        <v>58</v>
      </c>
      <c r="B44" s="807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801" t="s">
        <v>59</v>
      </c>
      <c r="B45" s="801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801" t="s">
        <v>60</v>
      </c>
      <c r="B47" s="801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5" t="s">
        <v>24</v>
      </c>
      <c r="B48" s="815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5" t="s">
        <v>26</v>
      </c>
      <c r="B49" s="815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5" t="s">
        <v>27</v>
      </c>
      <c r="B50" s="815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8" t="s">
        <v>180</v>
      </c>
      <c r="B1" s="698"/>
      <c r="C1" s="698"/>
      <c r="D1" s="698"/>
      <c r="E1" s="698"/>
      <c r="F1" s="698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8" t="s">
        <v>28</v>
      </c>
      <c r="B2" s="818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6" t="s">
        <v>34</v>
      </c>
      <c r="B4" s="786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6" t="s">
        <v>35</v>
      </c>
      <c r="B5" s="786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6" t="s">
        <v>36</v>
      </c>
      <c r="B6" s="786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7" t="s">
        <v>37</v>
      </c>
      <c r="B7" s="817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13" t="s">
        <v>181</v>
      </c>
      <c r="B9" s="814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13" t="s">
        <v>182</v>
      </c>
      <c r="B10" s="814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13" t="s">
        <v>183</v>
      </c>
      <c r="B11" s="814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13" t="s">
        <v>184</v>
      </c>
      <c r="B12" s="814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13" t="s">
        <v>185</v>
      </c>
      <c r="B13" s="814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13" t="s">
        <v>186</v>
      </c>
      <c r="B14" s="814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13" t="s">
        <v>187</v>
      </c>
      <c r="B15" s="814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13" t="s">
        <v>188</v>
      </c>
      <c r="B16" s="814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13" t="s">
        <v>189</v>
      </c>
      <c r="B17" s="814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13" t="s">
        <v>190</v>
      </c>
      <c r="B18" s="814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6" t="s">
        <v>8</v>
      </c>
      <c r="B19" s="816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7" t="s">
        <v>52</v>
      </c>
      <c r="B25" s="817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92"/>
      <c r="B27" s="792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6" t="s">
        <v>8</v>
      </c>
      <c r="B28" s="816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7" t="s">
        <v>58</v>
      </c>
      <c r="B44" s="807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801" t="s">
        <v>59</v>
      </c>
      <c r="B45" s="801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801" t="s">
        <v>60</v>
      </c>
      <c r="B47" s="801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5" t="s">
        <v>24</v>
      </c>
      <c r="B48" s="815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5" t="s">
        <v>26</v>
      </c>
      <c r="B49" s="815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5" t="s">
        <v>27</v>
      </c>
      <c r="B50" s="815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25" t="s">
        <v>206</v>
      </c>
      <c r="B1" s="825"/>
      <c r="C1" s="825"/>
      <c r="D1" s="825"/>
      <c r="E1" s="825"/>
      <c r="F1" s="825"/>
      <c r="G1" s="410"/>
      <c r="H1" s="410"/>
      <c r="I1" s="410"/>
      <c r="J1" s="410"/>
    </row>
    <row r="2" spans="1:13" s="414" customFormat="1" ht="75" customHeight="1" x14ac:dyDescent="0.25">
      <c r="A2" s="826" t="s">
        <v>28</v>
      </c>
      <c r="B2" s="826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22" t="s">
        <v>34</v>
      </c>
      <c r="B4" s="822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22" t="s">
        <v>35</v>
      </c>
      <c r="B5" s="822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22" t="s">
        <v>36</v>
      </c>
      <c r="B6" s="822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22" t="s">
        <v>37</v>
      </c>
      <c r="B7" s="822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22">
        <v>7</v>
      </c>
      <c r="B15" s="822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22">
        <v>8</v>
      </c>
      <c r="B16" s="822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22">
        <v>9</v>
      </c>
      <c r="B17" s="822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23" t="s">
        <v>8</v>
      </c>
      <c r="B18" s="823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22" t="s">
        <v>52</v>
      </c>
      <c r="B24" s="822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23"/>
      <c r="B26" s="823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23" t="s">
        <v>8</v>
      </c>
      <c r="B27" s="823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24" t="s">
        <v>58</v>
      </c>
      <c r="B43" s="824"/>
      <c r="C43" s="436"/>
      <c r="D43" s="436"/>
      <c r="E43" s="456">
        <f>F18+E34</f>
        <v>200024.15987088002</v>
      </c>
    </row>
    <row r="44" spans="1:13" hidden="1" x14ac:dyDescent="0.2">
      <c r="A44" s="819" t="s">
        <v>59</v>
      </c>
      <c r="B44" s="819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9" t="s">
        <v>60</v>
      </c>
      <c r="B46" s="819"/>
      <c r="C46" s="443"/>
      <c r="D46" s="443"/>
      <c r="E46" s="457">
        <f>E44/(1-B40)</f>
        <v>218964.59755980299</v>
      </c>
    </row>
    <row r="47" spans="1:13" s="459" customFormat="1" x14ac:dyDescent="0.2">
      <c r="A47" s="820" t="s">
        <v>24</v>
      </c>
      <c r="B47" s="820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20" t="s">
        <v>26</v>
      </c>
      <c r="B48" s="820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20" t="s">
        <v>27</v>
      </c>
      <c r="B49" s="820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21"/>
      <c r="B50" s="821"/>
      <c r="C50" s="821"/>
      <c r="D50" s="821"/>
      <c r="E50" s="821"/>
      <c r="F50" s="821"/>
      <c r="G50" s="821"/>
      <c r="H50" s="821"/>
      <c r="I50" s="821"/>
      <c r="J50" s="821"/>
      <c r="K50" s="821"/>
      <c r="L50" s="821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10" t="s">
        <v>206</v>
      </c>
      <c r="B1" s="810"/>
      <c r="C1" s="810"/>
      <c r="D1" s="810"/>
      <c r="E1" s="810"/>
      <c r="F1" s="810"/>
      <c r="G1" s="390"/>
      <c r="H1" s="390"/>
      <c r="I1" s="390"/>
      <c r="J1" s="390"/>
    </row>
    <row r="2" spans="1:14" s="196" customFormat="1" ht="75" customHeight="1" x14ac:dyDescent="0.25">
      <c r="A2" s="806" t="s">
        <v>28</v>
      </c>
      <c r="B2" s="806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6" t="s">
        <v>34</v>
      </c>
      <c r="B4" s="786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6" t="s">
        <v>35</v>
      </c>
      <c r="B5" s="786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6" t="s">
        <v>36</v>
      </c>
      <c r="B6" s="786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96" t="s">
        <v>37</v>
      </c>
      <c r="B7" s="796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6">
        <v>7</v>
      </c>
      <c r="B15" s="786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6">
        <v>8</v>
      </c>
      <c r="B16" s="786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6">
        <v>9</v>
      </c>
      <c r="B17" s="786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92" t="s">
        <v>8</v>
      </c>
      <c r="B18" s="792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6" t="s">
        <v>52</v>
      </c>
      <c r="B24" s="786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92"/>
      <c r="B26" s="792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92" t="s">
        <v>8</v>
      </c>
      <c r="B27" s="792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7" t="s">
        <v>58</v>
      </c>
      <c r="B43" s="807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801" t="s">
        <v>59</v>
      </c>
      <c r="B44" s="801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801" t="s">
        <v>60</v>
      </c>
      <c r="B46" s="801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81" t="s">
        <v>24</v>
      </c>
      <c r="B47" s="781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81" t="s">
        <v>26</v>
      </c>
      <c r="B48" s="781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81" t="s">
        <v>27</v>
      </c>
      <c r="B49" s="781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7"/>
      <c r="B50" s="827"/>
      <c r="C50" s="827"/>
      <c r="D50" s="827"/>
      <c r="E50" s="827"/>
      <c r="F50" s="827"/>
      <c r="G50" s="827"/>
      <c r="H50" s="827"/>
      <c r="I50" s="827"/>
      <c r="J50" s="827"/>
      <c r="K50" s="827"/>
      <c r="L50" s="827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10" t="s">
        <v>208</v>
      </c>
      <c r="B1" s="810"/>
      <c r="C1" s="810"/>
      <c r="D1" s="810"/>
      <c r="E1" s="810"/>
      <c r="F1" s="810"/>
      <c r="G1" s="390"/>
      <c r="H1" s="390"/>
      <c r="I1" s="390"/>
      <c r="J1" s="390"/>
    </row>
    <row r="2" spans="1:15" s="196" customFormat="1" ht="74.25" customHeight="1" x14ac:dyDescent="0.25">
      <c r="A2" s="828" t="s">
        <v>28</v>
      </c>
      <c r="B2" s="812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85" t="s">
        <v>34</v>
      </c>
      <c r="B4" s="786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85" t="s">
        <v>35</v>
      </c>
      <c r="B5" s="786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85" t="s">
        <v>36</v>
      </c>
      <c r="B6" s="786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95" t="s">
        <v>37</v>
      </c>
      <c r="B7" s="796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9" t="s">
        <v>8</v>
      </c>
      <c r="B20" s="790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85" t="s">
        <v>52</v>
      </c>
      <c r="B26" s="786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91"/>
      <c r="B28" s="792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91" t="s">
        <v>8</v>
      </c>
      <c r="B29" s="792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8" t="s">
        <v>58</v>
      </c>
      <c r="B45" s="807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9" t="s">
        <v>59</v>
      </c>
      <c r="B46" s="801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9" t="s">
        <v>60</v>
      </c>
      <c r="B48" s="801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80" t="s">
        <v>24</v>
      </c>
      <c r="B49" s="781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80" t="s">
        <v>26</v>
      </c>
      <c r="B50" s="781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82" t="s">
        <v>27</v>
      </c>
      <c r="B51" s="783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7"/>
      <c r="B52" s="827"/>
      <c r="C52" s="827"/>
      <c r="D52" s="827"/>
      <c r="E52" s="827"/>
      <c r="F52" s="827"/>
      <c r="G52" s="827"/>
      <c r="H52" s="827"/>
      <c r="I52" s="827"/>
      <c r="J52" s="827"/>
      <c r="K52" s="827"/>
      <c r="L52" s="827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31" t="s">
        <v>207</v>
      </c>
      <c r="B1" s="831"/>
      <c r="C1" s="831"/>
      <c r="D1" s="831"/>
      <c r="E1" s="831"/>
      <c r="F1" s="831"/>
      <c r="G1" s="475"/>
      <c r="H1" s="475"/>
      <c r="I1" s="475"/>
      <c r="J1" s="475"/>
    </row>
    <row r="2" spans="1:17" s="471" customFormat="1" ht="62.25" customHeight="1" x14ac:dyDescent="0.25">
      <c r="A2" s="826" t="s">
        <v>28</v>
      </c>
      <c r="B2" s="826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22" t="s">
        <v>34</v>
      </c>
      <c r="B4" s="822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22" t="s">
        <v>35</v>
      </c>
      <c r="B5" s="822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22" t="s">
        <v>36</v>
      </c>
      <c r="B6" s="822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22" t="s">
        <v>37</v>
      </c>
      <c r="B7" s="822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30" t="s">
        <v>240</v>
      </c>
      <c r="B16" s="830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30" t="s">
        <v>243</v>
      </c>
      <c r="B18" s="830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23" t="s">
        <v>8</v>
      </c>
      <c r="B20" s="823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22" t="s">
        <v>52</v>
      </c>
      <c r="B26" s="822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23"/>
      <c r="B28" s="823"/>
      <c r="G28" s="415"/>
      <c r="H28" s="415"/>
      <c r="I28" s="415"/>
      <c r="J28" s="415"/>
    </row>
    <row r="29" spans="1:17" hidden="1" x14ac:dyDescent="0.2">
      <c r="A29" s="823" t="s">
        <v>8</v>
      </c>
      <c r="B29" s="823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9" t="s">
        <v>58</v>
      </c>
      <c r="B45" s="819"/>
      <c r="E45" s="457">
        <f>F20+E36</f>
        <v>300357.34586937481</v>
      </c>
    </row>
    <row r="46" spans="1:19" hidden="1" x14ac:dyDescent="0.2">
      <c r="A46" s="819" t="s">
        <v>59</v>
      </c>
      <c r="B46" s="819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9" t="s">
        <v>60</v>
      </c>
      <c r="B48" s="819"/>
      <c r="E48" s="457">
        <f>E46/(1-B42)</f>
        <v>328797.79097154021</v>
      </c>
    </row>
    <row r="49" spans="1:13" s="485" customFormat="1" ht="8.1" customHeight="1" x14ac:dyDescent="0.2">
      <c r="A49" s="820" t="s">
        <v>24</v>
      </c>
      <c r="B49" s="820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20" t="s">
        <v>26</v>
      </c>
      <c r="B50" s="820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20" t="s">
        <v>27</v>
      </c>
      <c r="B51" s="820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9"/>
      <c r="B52" s="829"/>
      <c r="C52" s="829"/>
      <c r="D52" s="829"/>
      <c r="E52" s="829"/>
      <c r="F52" s="829"/>
      <c r="G52" s="829"/>
      <c r="H52" s="829"/>
      <c r="I52" s="829"/>
      <c r="J52" s="829"/>
      <c r="K52" s="829"/>
      <c r="L52" s="829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5" t="s">
        <v>165</v>
      </c>
      <c r="B1" s="835"/>
      <c r="C1" s="835"/>
      <c r="D1" s="835"/>
      <c r="E1" s="835"/>
      <c r="F1" s="835"/>
    </row>
    <row r="2" spans="1:11" s="248" customFormat="1" ht="22.5" customHeight="1" x14ac:dyDescent="0.25">
      <c r="A2" s="832" t="s">
        <v>28</v>
      </c>
      <c r="B2" s="832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6" t="s">
        <v>164</v>
      </c>
      <c r="B3" s="837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32" t="s">
        <v>166</v>
      </c>
      <c r="B4" s="832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33" t="s">
        <v>169</v>
      </c>
      <c r="B5" s="834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6"/>
      <c r="B8" s="837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6" t="s">
        <v>8</v>
      </c>
      <c r="B9" s="837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8"/>
      <c r="B22" s="837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42" t="s">
        <v>58</v>
      </c>
      <c r="B25" s="842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43" t="s">
        <v>22</v>
      </c>
      <c r="B26" s="843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44" t="s">
        <v>60</v>
      </c>
      <c r="B27" s="844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9" t="s">
        <v>24</v>
      </c>
      <c r="B28" s="839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9" t="s">
        <v>26</v>
      </c>
      <c r="B29" s="839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40" t="s">
        <v>157</v>
      </c>
      <c r="B30" s="841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5" t="s">
        <v>173</v>
      </c>
      <c r="B1" s="835"/>
      <c r="C1" s="835"/>
      <c r="D1" s="835"/>
      <c r="E1" s="835"/>
      <c r="F1" s="835"/>
    </row>
    <row r="2" spans="1:13" s="248" customFormat="1" ht="22.5" customHeight="1" x14ac:dyDescent="0.25">
      <c r="A2" s="832" t="s">
        <v>28</v>
      </c>
      <c r="B2" s="832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6" t="s">
        <v>164</v>
      </c>
      <c r="B3" s="837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32" t="s">
        <v>166</v>
      </c>
      <c r="B4" s="832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7" t="s">
        <v>174</v>
      </c>
      <c r="B5" s="848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6"/>
      <c r="B8" s="837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6" t="s">
        <v>8</v>
      </c>
      <c r="B9" s="837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6" t="s">
        <v>178</v>
      </c>
      <c r="I15" s="845" t="s">
        <v>177</v>
      </c>
      <c r="J15" s="845"/>
    </row>
    <row r="16" spans="1:13" ht="9" customHeight="1" x14ac:dyDescent="0.25">
      <c r="A16" s="264"/>
      <c r="B16" s="258"/>
      <c r="C16" s="257"/>
      <c r="D16" s="257"/>
      <c r="E16" s="244"/>
      <c r="F16" s="244"/>
      <c r="H16" s="846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8"/>
      <c r="B22" s="837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42" t="s">
        <v>58</v>
      </c>
      <c r="B25" s="842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43" t="s">
        <v>22</v>
      </c>
      <c r="B26" s="843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44" t="s">
        <v>60</v>
      </c>
      <c r="B27" s="844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9" t="s">
        <v>24</v>
      </c>
      <c r="B28" s="839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9" t="s">
        <v>26</v>
      </c>
      <c r="B29" s="839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40" t="s">
        <v>157</v>
      </c>
      <c r="B30" s="841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5" t="s">
        <v>173</v>
      </c>
      <c r="B1" s="835"/>
      <c r="C1" s="835"/>
      <c r="D1" s="835"/>
      <c r="E1" s="835"/>
      <c r="F1" s="835"/>
    </row>
    <row r="2" spans="1:13" s="248" customFormat="1" ht="22.5" customHeight="1" x14ac:dyDescent="0.25">
      <c r="A2" s="849" t="s">
        <v>28</v>
      </c>
      <c r="B2" s="850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6" t="s">
        <v>164</v>
      </c>
      <c r="B3" s="837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9" t="s">
        <v>166</v>
      </c>
      <c r="B4" s="850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7" t="s">
        <v>174</v>
      </c>
      <c r="B5" s="848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6"/>
      <c r="B8" s="837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6" t="s">
        <v>8</v>
      </c>
      <c r="B9" s="837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8"/>
      <c r="B22" s="837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42" t="s">
        <v>58</v>
      </c>
      <c r="B25" s="851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52" t="s">
        <v>22</v>
      </c>
      <c r="B26" s="853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6" t="s">
        <v>60</v>
      </c>
      <c r="B27" s="837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40" t="s">
        <v>24</v>
      </c>
      <c r="B28" s="841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40" t="s">
        <v>26</v>
      </c>
      <c r="B29" s="841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40" t="s">
        <v>157</v>
      </c>
      <c r="B30" s="841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Lote 1 - Campo Grande I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'Lote 1 - Campo Grande I'!Area_de_impressao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Mauro Rodrigues Moura Netto</cp:lastModifiedBy>
  <cp:revision>11</cp:revision>
  <cp:lastPrinted>2023-08-11T15:03:37Z</cp:lastPrinted>
  <dcterms:created xsi:type="dcterms:W3CDTF">2020-09-29T01:25:53Z</dcterms:created>
  <dcterms:modified xsi:type="dcterms:W3CDTF">2024-05-03T17:40:16Z</dcterms:modified>
  <dc:language>pt-BR</dc:language>
</cp:coreProperties>
</file>